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申請要件" sheetId="1" r:id="rId1"/>
    <sheet name="補助対象経費" sheetId="5" r:id="rId2"/>
    <sheet name="ガラス・窓、ドア" sheetId="3" r:id="rId3"/>
    <sheet name="断熱材" sheetId="4" r:id="rId4"/>
  </sheets>
  <definedNames>
    <definedName name="_xlnm.Print_Area" localSheetId="2">'ガラス・窓、ドア'!$B$1:$O$58</definedName>
    <definedName name="_xlnm.Print_Area" localSheetId="0">申請要件!$B$2:$I$51</definedName>
    <definedName name="_xlnm.Print_Area" localSheetId="3">断熱材!$B$1:$P$53</definedName>
    <definedName name="_xlnm.Print_Area" localSheetId="1">補助対象経費!$B$1:$H$13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26" i="4" l="1"/>
  <c r="N24" i="4"/>
  <c r="N20" i="4"/>
  <c r="N18" i="4"/>
  <c r="N12" i="4"/>
  <c r="N10" i="4"/>
  <c r="M11" i="4"/>
  <c r="M10" i="4"/>
  <c r="M27" i="4"/>
  <c r="M26" i="4"/>
  <c r="M25" i="4"/>
  <c r="M24" i="4"/>
  <c r="M23" i="4"/>
  <c r="M22" i="4"/>
  <c r="N22" i="4" s="1"/>
  <c r="M21" i="4"/>
  <c r="M20" i="4"/>
  <c r="M19" i="4"/>
  <c r="M18" i="4"/>
  <c r="M17" i="4"/>
  <c r="N16" i="4" s="1"/>
  <c r="M16" i="4"/>
  <c r="M15" i="4"/>
  <c r="M14" i="4"/>
  <c r="N14" i="4" s="1"/>
  <c r="M13" i="4"/>
  <c r="M12" i="4"/>
  <c r="E6" i="5" l="1"/>
  <c r="H42" i="4" l="1"/>
  <c r="H41" i="4"/>
  <c r="H40" i="4"/>
  <c r="H39" i="4"/>
  <c r="I39" i="4" s="1"/>
  <c r="H38" i="4"/>
  <c r="H37" i="4"/>
  <c r="H36" i="4"/>
  <c r="H34" i="4"/>
  <c r="H35" i="4"/>
  <c r="G42" i="4"/>
  <c r="G41" i="4"/>
  <c r="G40" i="4"/>
  <c r="G39" i="4"/>
  <c r="G38" i="4"/>
  <c r="G37" i="4"/>
  <c r="G36" i="4"/>
  <c r="G35" i="4"/>
  <c r="G34" i="4"/>
  <c r="E42" i="4"/>
  <c r="E41" i="4"/>
  <c r="E40" i="4"/>
  <c r="E39" i="4"/>
  <c r="E38" i="4"/>
  <c r="E37" i="4"/>
  <c r="E36" i="4"/>
  <c r="E35" i="4"/>
  <c r="E34" i="4"/>
  <c r="I34" i="4" l="1"/>
  <c r="I36" i="4"/>
  <c r="I40" i="4"/>
  <c r="G43" i="4"/>
  <c r="I37" i="4"/>
  <c r="I41" i="4"/>
  <c r="I35" i="4"/>
  <c r="I38" i="4"/>
  <c r="I42" i="4"/>
  <c r="O28" i="4"/>
  <c r="I43" i="4" l="1"/>
  <c r="E7" i="5" s="1"/>
  <c r="E41" i="3" l="1"/>
  <c r="E40" i="3"/>
  <c r="E39" i="3"/>
  <c r="E38" i="3"/>
  <c r="E18" i="3"/>
  <c r="H55" i="3"/>
  <c r="H56" i="3" s="1"/>
  <c r="G41" i="3" l="1"/>
  <c r="G40" i="3"/>
  <c r="G39" i="3"/>
  <c r="G38" i="3"/>
  <c r="G18" i="3"/>
  <c r="K32" i="3"/>
  <c r="M32" i="3" s="1"/>
  <c r="K31" i="3"/>
  <c r="M31" i="3" s="1"/>
  <c r="K30" i="3"/>
  <c r="M30" i="3" s="1"/>
  <c r="K29" i="3"/>
  <c r="M29" i="3" s="1"/>
  <c r="K28" i="3"/>
  <c r="M28" i="3" s="1"/>
  <c r="K27" i="3"/>
  <c r="M27" i="3" s="1"/>
  <c r="K26" i="3"/>
  <c r="M26" i="3" s="1"/>
  <c r="E42" i="3" s="1"/>
  <c r="G42" i="3" s="1"/>
  <c r="K12" i="3"/>
  <c r="M12" i="3" s="1"/>
  <c r="K11" i="3"/>
  <c r="M11" i="3" s="1"/>
  <c r="K10" i="3"/>
  <c r="M10" i="3" s="1"/>
  <c r="K9" i="3"/>
  <c r="M9" i="3" s="1"/>
  <c r="K8" i="3"/>
  <c r="M8" i="3" s="1"/>
  <c r="K7" i="3"/>
  <c r="M7" i="3" s="1"/>
  <c r="K6" i="3"/>
  <c r="M6" i="3" s="1"/>
  <c r="E17" i="3" s="1"/>
  <c r="E19" i="3" s="1"/>
  <c r="E43" i="3" l="1"/>
  <c r="M33" i="3"/>
  <c r="G43" i="3"/>
  <c r="E5" i="5" s="1"/>
  <c r="M13" i="3"/>
  <c r="G17" i="3" s="1"/>
  <c r="G19" i="3" s="1"/>
  <c r="E4" i="5" s="1"/>
  <c r="G20" i="1"/>
  <c r="G21" i="1" s="1"/>
  <c r="E8" i="5" l="1"/>
  <c r="E10" i="5" s="1"/>
  <c r="E11" i="5" s="1"/>
</calcChain>
</file>

<file path=xl/sharedStrings.xml><?xml version="1.0" encoding="utf-8"?>
<sst xmlns="http://schemas.openxmlformats.org/spreadsheetml/2006/main" count="265" uniqueCount="172">
  <si>
    <t>㎡</t>
    <phoneticPr fontId="1"/>
  </si>
  <si>
    <t>室名</t>
    <rPh sb="0" eb="2">
      <t>シツメイ</t>
    </rPh>
    <phoneticPr fontId="1"/>
  </si>
  <si>
    <t>室名１</t>
    <rPh sb="0" eb="2">
      <t>シツメイ</t>
    </rPh>
    <phoneticPr fontId="1"/>
  </si>
  <si>
    <t>室名２</t>
    <rPh sb="0" eb="2">
      <t>シツメイ</t>
    </rPh>
    <phoneticPr fontId="1"/>
  </si>
  <si>
    <t>室名３</t>
    <rPh sb="0" eb="2">
      <t>シツメイ</t>
    </rPh>
    <phoneticPr fontId="1"/>
  </si>
  <si>
    <t>室名４</t>
    <rPh sb="0" eb="2">
      <t>シツメイ</t>
    </rPh>
    <phoneticPr fontId="1"/>
  </si>
  <si>
    <t>室名５</t>
    <rPh sb="0" eb="2">
      <t>シツメイ</t>
    </rPh>
    <phoneticPr fontId="1"/>
  </si>
  <si>
    <t>室名６</t>
    <rPh sb="0" eb="2">
      <t>シツメイ</t>
    </rPh>
    <phoneticPr fontId="1"/>
  </si>
  <si>
    <t>室名７</t>
    <rPh sb="0" eb="2">
      <t>シツメイ</t>
    </rPh>
    <phoneticPr fontId="1"/>
  </si>
  <si>
    <t>合計</t>
    <rPh sb="0" eb="2">
      <t>ゴウケイ</t>
    </rPh>
    <phoneticPr fontId="1"/>
  </si>
  <si>
    <t>延べ面積</t>
    <rPh sb="0" eb="1">
      <t>ノ</t>
    </rPh>
    <rPh sb="2" eb="4">
      <t>メンセキ</t>
    </rPh>
    <phoneticPr fontId="1"/>
  </si>
  <si>
    <t>①</t>
    <phoneticPr fontId="1"/>
  </si>
  <si>
    <t>②</t>
    <phoneticPr fontId="1"/>
  </si>
  <si>
    <t>断熱部位数</t>
    <rPh sb="0" eb="2">
      <t>ダンネツ</t>
    </rPh>
    <rPh sb="2" eb="4">
      <t>ブイ</t>
    </rPh>
    <rPh sb="4" eb="5">
      <t>スウ</t>
    </rPh>
    <phoneticPr fontId="1"/>
  </si>
  <si>
    <t>最低改修率</t>
    <rPh sb="0" eb="2">
      <t>サイテイ</t>
    </rPh>
    <rPh sb="2" eb="4">
      <t>カイシュウ</t>
    </rPh>
    <rPh sb="4" eb="5">
      <t>リツ</t>
    </rPh>
    <phoneticPr fontId="1"/>
  </si>
  <si>
    <t>天井＋外壁＋床＋窓・ガラス</t>
    <rPh sb="0" eb="2">
      <t>テンジョウ</t>
    </rPh>
    <rPh sb="3" eb="5">
      <t>ガイヘキ</t>
    </rPh>
    <rPh sb="6" eb="7">
      <t>ユカ</t>
    </rPh>
    <rPh sb="8" eb="9">
      <t>マド</t>
    </rPh>
    <phoneticPr fontId="1"/>
  </si>
  <si>
    <t>床　＋　窓・ガラス</t>
    <rPh sb="0" eb="1">
      <t>ユカ</t>
    </rPh>
    <rPh sb="4" eb="5">
      <t>マド</t>
    </rPh>
    <phoneticPr fontId="1"/>
  </si>
  <si>
    <t>窓</t>
    <rPh sb="0" eb="1">
      <t>マド</t>
    </rPh>
    <phoneticPr fontId="1"/>
  </si>
  <si>
    <t>（改修割合が最低改修率に満たない場合は改修内容を見直してください）</t>
    <rPh sb="1" eb="3">
      <t>カイシュウ</t>
    </rPh>
    <rPh sb="3" eb="5">
      <t>ワリアイ</t>
    </rPh>
    <rPh sb="6" eb="8">
      <t>サイテイ</t>
    </rPh>
    <rPh sb="8" eb="10">
      <t>カイシュウ</t>
    </rPh>
    <rPh sb="10" eb="11">
      <t>リツ</t>
    </rPh>
    <rPh sb="12" eb="13">
      <t>ミ</t>
    </rPh>
    <rPh sb="16" eb="18">
      <t>バアイ</t>
    </rPh>
    <rPh sb="19" eb="21">
      <t>カイシュウ</t>
    </rPh>
    <rPh sb="21" eb="23">
      <t>ナイヨウ</t>
    </rPh>
    <rPh sb="24" eb="26">
      <t>ミナオ</t>
    </rPh>
    <phoneticPr fontId="1"/>
  </si>
  <si>
    <t>仕様機器の確認</t>
    <rPh sb="0" eb="2">
      <t>シヨウ</t>
    </rPh>
    <rPh sb="2" eb="4">
      <t>キキ</t>
    </rPh>
    <rPh sb="5" eb="7">
      <t>カクニン</t>
    </rPh>
    <phoneticPr fontId="1"/>
  </si>
  <si>
    <t>主たる居室に〇</t>
    <rPh sb="0" eb="1">
      <t>シュ</t>
    </rPh>
    <rPh sb="3" eb="5">
      <t>キョシツ</t>
    </rPh>
    <phoneticPr fontId="1"/>
  </si>
  <si>
    <t>※行が不足する場合は追加すること。</t>
    <phoneticPr fontId="1"/>
  </si>
  <si>
    <t>室番号</t>
    <rPh sb="0" eb="1">
      <t>シツ</t>
    </rPh>
    <rPh sb="1" eb="3">
      <t>バンゴウ</t>
    </rPh>
    <phoneticPr fontId="1"/>
  </si>
  <si>
    <t>面積</t>
    <rPh sb="0" eb="2">
      <t>メンセキ</t>
    </rPh>
    <phoneticPr fontId="1"/>
  </si>
  <si>
    <t>https://www.heco-hojo.jp/danref/doc/danref_kohbo_R5_06.pdf</t>
    <phoneticPr fontId="1"/>
  </si>
  <si>
    <t>改修割合</t>
    <rPh sb="0" eb="2">
      <t>カイシュウ</t>
    </rPh>
    <rPh sb="2" eb="4">
      <t>ワリアイ</t>
    </rPh>
    <phoneticPr fontId="1"/>
  </si>
  <si>
    <t>%</t>
    <phoneticPr fontId="1"/>
  </si>
  <si>
    <t>③＝②÷①</t>
    <phoneticPr fontId="1"/>
  </si>
  <si>
    <t>玄関ドア</t>
    <rPh sb="0" eb="2">
      <t>ゲンカン</t>
    </rPh>
    <phoneticPr fontId="1"/>
  </si>
  <si>
    <t>天井、壁（断熱材）</t>
    <rPh sb="0" eb="2">
      <t>テンジョウ</t>
    </rPh>
    <rPh sb="3" eb="4">
      <t>カベ</t>
    </rPh>
    <phoneticPr fontId="1"/>
  </si>
  <si>
    <t>改修内容の確認</t>
    <rPh sb="0" eb="2">
      <t>カイシュウ</t>
    </rPh>
    <rPh sb="2" eb="4">
      <t>ナイヨウ</t>
    </rPh>
    <rPh sb="5" eb="7">
      <t>カクニン</t>
    </rPh>
    <phoneticPr fontId="1"/>
  </si>
  <si>
    <t>窓・ガラス</t>
    <rPh sb="0" eb="1">
      <t>マド</t>
    </rPh>
    <phoneticPr fontId="1"/>
  </si>
  <si>
    <t>天井（断熱材）</t>
    <rPh sb="0" eb="2">
      <t>テンジョウ</t>
    </rPh>
    <rPh sb="3" eb="6">
      <t>ダンネツザイ</t>
    </rPh>
    <phoneticPr fontId="1"/>
  </si>
  <si>
    <t>床（断熱材）</t>
    <rPh sb="0" eb="1">
      <t>ユカ</t>
    </rPh>
    <rPh sb="2" eb="5">
      <t>ダンネツザイ</t>
    </rPh>
    <phoneticPr fontId="1"/>
  </si>
  <si>
    <t>メーカー名</t>
    <rPh sb="4" eb="5">
      <t>メイ</t>
    </rPh>
    <phoneticPr fontId="0"/>
  </si>
  <si>
    <t>商品名（シリーズ名）</t>
    <rPh sb="0" eb="3">
      <t>ショウヒンメイ</t>
    </rPh>
    <rPh sb="8" eb="9">
      <t>メイ</t>
    </rPh>
    <phoneticPr fontId="0"/>
  </si>
  <si>
    <t>断熱仕様</t>
    <rPh sb="0" eb="4">
      <t>ダンネツシヨウ</t>
    </rPh>
    <phoneticPr fontId="0"/>
  </si>
  <si>
    <t>本体型番</t>
    <rPh sb="0" eb="4">
      <t>ホンタイカタバン</t>
    </rPh>
    <phoneticPr fontId="0"/>
  </si>
  <si>
    <t xml:space="preserve">税抜金額[円] </t>
    <rPh sb="2" eb="4">
      <t>キンガク</t>
    </rPh>
    <phoneticPr fontId="4"/>
  </si>
  <si>
    <t>合計　①</t>
    <rPh sb="0" eb="2">
      <t>ゴウケイ</t>
    </rPh>
    <phoneticPr fontId="1"/>
  </si>
  <si>
    <t>□</t>
    <phoneticPr fontId="1"/>
  </si>
  <si>
    <t>登録番号</t>
    <rPh sb="0" eb="2">
      <t>トウロク</t>
    </rPh>
    <rPh sb="2" eb="4">
      <t>バンゴウ</t>
    </rPh>
    <phoneticPr fontId="1"/>
  </si>
  <si>
    <t>メーカー名</t>
    <rPh sb="4" eb="5">
      <t>メイ</t>
    </rPh>
    <phoneticPr fontId="1"/>
  </si>
  <si>
    <t>製品名（シリーズ名）</t>
    <rPh sb="0" eb="3">
      <t>セイヒンメイ</t>
    </rPh>
    <rPh sb="8" eb="9">
      <t>メイ</t>
    </rPh>
    <phoneticPr fontId="1"/>
  </si>
  <si>
    <t>グレード</t>
    <phoneticPr fontId="1"/>
  </si>
  <si>
    <t>ガラスサイズ</t>
    <phoneticPr fontId="1"/>
  </si>
  <si>
    <t>枚数</t>
    <rPh sb="0" eb="2">
      <t>マイスウ</t>
    </rPh>
    <phoneticPr fontId="1"/>
  </si>
  <si>
    <t>面積×枚数</t>
    <rPh sb="0" eb="2">
      <t>メンセキ</t>
    </rPh>
    <rPh sb="3" eb="5">
      <t>マイスウ</t>
    </rPh>
    <phoneticPr fontId="1"/>
  </si>
  <si>
    <t>b</t>
    <phoneticPr fontId="1"/>
  </si>
  <si>
    <t>幅W(mm)</t>
    <rPh sb="0" eb="1">
      <t>ハバ</t>
    </rPh>
    <phoneticPr fontId="1"/>
  </si>
  <si>
    <t>高H(mm)</t>
    <phoneticPr fontId="1"/>
  </si>
  <si>
    <t>-</t>
    <phoneticPr fontId="1"/>
  </si>
  <si>
    <t>平面図の</t>
    <rPh sb="0" eb="3">
      <t>ヘイメンズ</t>
    </rPh>
    <phoneticPr fontId="1"/>
  </si>
  <si>
    <t>窓番号</t>
    <phoneticPr fontId="1"/>
  </si>
  <si>
    <t>a(㎡)</t>
    <phoneticPr fontId="1"/>
  </si>
  <si>
    <t>a×b(㎡)</t>
    <phoneticPr fontId="1"/>
  </si>
  <si>
    <t>補助対象経費</t>
    <rPh sb="0" eb="2">
      <t>ホジョ</t>
    </rPh>
    <rPh sb="2" eb="4">
      <t>タイショウ</t>
    </rPh>
    <rPh sb="4" eb="6">
      <t>ケイヒ</t>
    </rPh>
    <phoneticPr fontId="1"/>
  </si>
  <si>
    <t>施工面積</t>
    <rPh sb="0" eb="2">
      <t>セコウ</t>
    </rPh>
    <rPh sb="2" eb="4">
      <t>メンセキ</t>
    </rPh>
    <phoneticPr fontId="1"/>
  </si>
  <si>
    <t>基準単価</t>
    <rPh sb="0" eb="2">
      <t>キジュン</t>
    </rPh>
    <rPh sb="2" eb="4">
      <t>タンカ</t>
    </rPh>
    <phoneticPr fontId="1"/>
  </si>
  <si>
    <t>ガラス交換</t>
    <rPh sb="3" eb="5">
      <t>コウカン</t>
    </rPh>
    <phoneticPr fontId="1"/>
  </si>
  <si>
    <t>窓サイズ</t>
    <rPh sb="0" eb="1">
      <t>マド</t>
    </rPh>
    <phoneticPr fontId="1"/>
  </si>
  <si>
    <t>G0</t>
    <phoneticPr fontId="1"/>
  </si>
  <si>
    <t>G1</t>
    <phoneticPr fontId="1"/>
  </si>
  <si>
    <t>W1</t>
    <phoneticPr fontId="1"/>
  </si>
  <si>
    <t>W2</t>
    <phoneticPr fontId="1"/>
  </si>
  <si>
    <t>W3</t>
    <phoneticPr fontId="1"/>
  </si>
  <si>
    <t>W4</t>
    <phoneticPr fontId="1"/>
  </si>
  <si>
    <t>内窓</t>
    <rPh sb="0" eb="1">
      <t>ウチ</t>
    </rPh>
    <rPh sb="1" eb="2">
      <t>マド</t>
    </rPh>
    <phoneticPr fontId="1"/>
  </si>
  <si>
    <t>or内窓</t>
    <rPh sb="2" eb="4">
      <t>ウチマド</t>
    </rPh>
    <phoneticPr fontId="1"/>
  </si>
  <si>
    <t>求積表</t>
    <rPh sb="0" eb="2">
      <t>キュウセキ</t>
    </rPh>
    <rPh sb="2" eb="3">
      <t>ヒョウ</t>
    </rPh>
    <phoneticPr fontId="1"/>
  </si>
  <si>
    <t>番号</t>
    <phoneticPr fontId="1"/>
  </si>
  <si>
    <t>構成</t>
    <rPh sb="0" eb="2">
      <t>コウセイ</t>
    </rPh>
    <phoneticPr fontId="1"/>
  </si>
  <si>
    <t>（環境省）</t>
    <rPh sb="1" eb="4">
      <t>カンキョウショウ</t>
    </rPh>
    <phoneticPr fontId="1"/>
  </si>
  <si>
    <t>製品名</t>
    <rPh sb="0" eb="3">
      <t>セイヒンメイ</t>
    </rPh>
    <phoneticPr fontId="1"/>
  </si>
  <si>
    <t>熱抵抗値</t>
    <rPh sb="0" eb="1">
      <t>ネツ</t>
    </rPh>
    <rPh sb="1" eb="4">
      <t>テイコウチ</t>
    </rPh>
    <phoneticPr fontId="1"/>
  </si>
  <si>
    <t>（R値）</t>
    <rPh sb="2" eb="3">
      <t>アタイ</t>
    </rPh>
    <phoneticPr fontId="1"/>
  </si>
  <si>
    <t>チェック</t>
    <phoneticPr fontId="1"/>
  </si>
  <si>
    <t>補助対象経費（ガラス）</t>
    <rPh sb="0" eb="2">
      <t>ホジョ</t>
    </rPh>
    <rPh sb="2" eb="4">
      <t>タイショウ</t>
    </rPh>
    <rPh sb="4" eb="6">
      <t>ケイヒ</t>
    </rPh>
    <phoneticPr fontId="1"/>
  </si>
  <si>
    <t>補助対象経費（窓）</t>
    <rPh sb="0" eb="2">
      <t>ホジョ</t>
    </rPh>
    <rPh sb="2" eb="4">
      <t>タイショウ</t>
    </rPh>
    <rPh sb="4" eb="6">
      <t>ケイヒ</t>
    </rPh>
    <rPh sb="7" eb="8">
      <t>マド</t>
    </rPh>
    <phoneticPr fontId="1"/>
  </si>
  <si>
    <t>補助対象経費（玄関ドア）　合計①と15万円の低い方　②</t>
    <rPh sb="7" eb="9">
      <t>ゲンカン</t>
    </rPh>
    <phoneticPr fontId="1"/>
  </si>
  <si>
    <t>G0</t>
  </si>
  <si>
    <t>下記製品はランマ付きタイプや袖付きタイプでないことを確認済み</t>
    <phoneticPr fontId="1"/>
  </si>
  <si>
    <t>https://ekes.jp/</t>
    <phoneticPr fontId="1"/>
  </si>
  <si>
    <t>天井</t>
    <rPh sb="0" eb="2">
      <t>テンジョウ</t>
    </rPh>
    <phoneticPr fontId="1"/>
  </si>
  <si>
    <t>一層目</t>
    <rPh sb="0" eb="2">
      <t>イッソウ</t>
    </rPh>
    <rPh sb="2" eb="3">
      <t>メ</t>
    </rPh>
    <phoneticPr fontId="1"/>
  </si>
  <si>
    <t>二層目</t>
    <rPh sb="0" eb="2">
      <t>ニソウ</t>
    </rPh>
    <rPh sb="2" eb="3">
      <t>メ</t>
    </rPh>
    <phoneticPr fontId="1"/>
  </si>
  <si>
    <t>(mm)</t>
    <phoneticPr fontId="1"/>
  </si>
  <si>
    <t>厚み</t>
    <rPh sb="0" eb="1">
      <t>アツ</t>
    </rPh>
    <phoneticPr fontId="1"/>
  </si>
  <si>
    <t>熱伝導率</t>
    <rPh sb="0" eb="1">
      <t>ネツ</t>
    </rPh>
    <rPh sb="1" eb="4">
      <t>デンドウリツ</t>
    </rPh>
    <phoneticPr fontId="1"/>
  </si>
  <si>
    <t>λ(W/(m･K))</t>
    <phoneticPr fontId="1"/>
  </si>
  <si>
    <t>□</t>
    <phoneticPr fontId="1"/>
  </si>
  <si>
    <t>(㎡)</t>
    <phoneticPr fontId="1"/>
  </si>
  <si>
    <t>部位</t>
    <rPh sb="0" eb="2">
      <t>ブイ</t>
    </rPh>
    <phoneticPr fontId="1"/>
  </si>
  <si>
    <t>外壁</t>
    <rPh sb="0" eb="2">
      <t>ガイヘキ</t>
    </rPh>
    <phoneticPr fontId="1"/>
  </si>
  <si>
    <t>床</t>
    <rPh sb="0" eb="1">
      <t>ユカ</t>
    </rPh>
    <phoneticPr fontId="1"/>
  </si>
  <si>
    <t>断熱材</t>
    <rPh sb="0" eb="3">
      <t>ダンネツザイ</t>
    </rPh>
    <phoneticPr fontId="1"/>
  </si>
  <si>
    <t>基準単価</t>
    <rPh sb="0" eb="2">
      <t>キジュン</t>
    </rPh>
    <rPh sb="2" eb="4">
      <t>タンカ</t>
    </rPh>
    <phoneticPr fontId="1"/>
  </si>
  <si>
    <t>D1</t>
  </si>
  <si>
    <t>D1</t>
    <phoneticPr fontId="1"/>
  </si>
  <si>
    <t>D2</t>
  </si>
  <si>
    <t>D2</t>
    <phoneticPr fontId="1"/>
  </si>
  <si>
    <t>D3</t>
    <phoneticPr fontId="1"/>
  </si>
  <si>
    <t>D4</t>
    <phoneticPr fontId="1"/>
  </si>
  <si>
    <t>-</t>
    <phoneticPr fontId="1"/>
  </si>
  <si>
    <t>-</t>
    <phoneticPr fontId="1"/>
  </si>
  <si>
    <t>求積表番号</t>
    <rPh sb="0" eb="2">
      <t>キュウセキ</t>
    </rPh>
    <rPh sb="2" eb="3">
      <t>オモテ</t>
    </rPh>
    <rPh sb="3" eb="5">
      <t>バンゴウ</t>
    </rPh>
    <phoneticPr fontId="1"/>
  </si>
  <si>
    <t>↑施工範囲において複数の層を施工しグレードが違う場合、高い方のグレードを入力</t>
    <rPh sb="1" eb="3">
      <t>セコウ</t>
    </rPh>
    <rPh sb="3" eb="5">
      <t>ハンイ</t>
    </rPh>
    <rPh sb="9" eb="11">
      <t>フクスウ</t>
    </rPh>
    <rPh sb="12" eb="13">
      <t>ソウ</t>
    </rPh>
    <rPh sb="14" eb="16">
      <t>セコウ</t>
    </rPh>
    <rPh sb="22" eb="23">
      <t>チガ</t>
    </rPh>
    <rPh sb="24" eb="26">
      <t>バアイ</t>
    </rPh>
    <rPh sb="27" eb="28">
      <t>タカ</t>
    </rPh>
    <rPh sb="29" eb="30">
      <t>ホウ</t>
    </rPh>
    <rPh sb="36" eb="38">
      <t>ニュウリョク</t>
    </rPh>
    <phoneticPr fontId="1"/>
  </si>
  <si>
    <t>合計</t>
    <rPh sb="0" eb="2">
      <t>ゴウケイ</t>
    </rPh>
    <phoneticPr fontId="1"/>
  </si>
  <si>
    <t>※不足する場合は行の挿入はせず、シートをコピーしてつかうこと</t>
  </si>
  <si>
    <t>①</t>
    <phoneticPr fontId="1"/>
  </si>
  <si>
    <t>窓・ガラス</t>
    <phoneticPr fontId="1"/>
  </si>
  <si>
    <t>（参考）北海道環境財団の公募要領頁（令和5年度）</t>
    <rPh sb="1" eb="3">
      <t>サンコウ</t>
    </rPh>
    <rPh sb="18" eb="20">
      <t>レイワ</t>
    </rPh>
    <rPh sb="21" eb="23">
      <t>ネンド</t>
    </rPh>
    <phoneticPr fontId="1"/>
  </si>
  <si>
    <t>住宅の延面積を算出</t>
    <rPh sb="0" eb="2">
      <t>ジュウタク</t>
    </rPh>
    <rPh sb="3" eb="4">
      <t>ノ</t>
    </rPh>
    <rPh sb="4" eb="6">
      <t>メンセキ</t>
    </rPh>
    <rPh sb="7" eb="9">
      <t>サンシュツ</t>
    </rPh>
    <phoneticPr fontId="1"/>
  </si>
  <si>
    <t>断熱改修する部屋と面積を決定し、改修割合を算出</t>
    <rPh sb="0" eb="2">
      <t>ダンネツ</t>
    </rPh>
    <rPh sb="2" eb="4">
      <t>カイシュウ</t>
    </rPh>
    <rPh sb="6" eb="8">
      <t>ヘヤ</t>
    </rPh>
    <rPh sb="9" eb="11">
      <t>メンセキ</t>
    </rPh>
    <rPh sb="12" eb="14">
      <t>ケッテイ</t>
    </rPh>
    <rPh sb="16" eb="18">
      <t>カイシュウ</t>
    </rPh>
    <rPh sb="18" eb="20">
      <t>ワリアイ</t>
    </rPh>
    <rPh sb="21" eb="23">
      <t>サンシュツ</t>
    </rPh>
    <phoneticPr fontId="1"/>
  </si>
  <si>
    <t>組み合わせ</t>
    <rPh sb="0" eb="1">
      <t>ク</t>
    </rPh>
    <rPh sb="2" eb="3">
      <t>ア</t>
    </rPh>
    <phoneticPr fontId="1"/>
  </si>
  <si>
    <t>４部位</t>
    <rPh sb="1" eb="3">
      <t>ブイ</t>
    </rPh>
    <phoneticPr fontId="1"/>
  </si>
  <si>
    <t>３部位</t>
    <rPh sb="1" eb="3">
      <t>ブイ</t>
    </rPh>
    <phoneticPr fontId="1"/>
  </si>
  <si>
    <t>２部位①</t>
    <rPh sb="1" eb="3">
      <t>ブイ</t>
    </rPh>
    <phoneticPr fontId="1"/>
  </si>
  <si>
    <t>２部位②</t>
    <rPh sb="1" eb="3">
      <t>ブイ</t>
    </rPh>
    <phoneticPr fontId="1"/>
  </si>
  <si>
    <t>２部位③</t>
    <phoneticPr fontId="1"/>
  </si>
  <si>
    <t>１部位</t>
    <rPh sb="1" eb="3">
      <t>ブイ</t>
    </rPh>
    <phoneticPr fontId="1"/>
  </si>
  <si>
    <t>上記４部位のうち３部位</t>
    <rPh sb="0" eb="2">
      <t>ジョウキ</t>
    </rPh>
    <rPh sb="3" eb="5">
      <t>ブイ</t>
    </rPh>
    <rPh sb="9" eb="11">
      <t>ブイ</t>
    </rPh>
    <phoneticPr fontId="1"/>
  </si>
  <si>
    <t>外壁＋（床、窓・ガラスの１部位）</t>
    <rPh sb="0" eb="2">
      <t>ガイヘキ</t>
    </rPh>
    <rPh sb="4" eb="5">
      <t>ユカ</t>
    </rPh>
    <rPh sb="6" eb="7">
      <t>マド</t>
    </rPh>
    <rPh sb="13" eb="15">
      <t>ブイ</t>
    </rPh>
    <phoneticPr fontId="1"/>
  </si>
  <si>
    <t>天井＋（外壁、床、窓・ガラスの１部位）</t>
    <rPh sb="0" eb="2">
      <t>テンジョウ</t>
    </rPh>
    <rPh sb="4" eb="6">
      <t>ガイヘキ</t>
    </rPh>
    <rPh sb="7" eb="8">
      <t>ユカ</t>
    </rPh>
    <rPh sb="9" eb="10">
      <t>マド</t>
    </rPh>
    <rPh sb="16" eb="18">
      <t>ブイ</t>
    </rPh>
    <phoneticPr fontId="1"/>
  </si>
  <si>
    <t>「エネルギー計算結果早見表」の確認</t>
    <rPh sb="6" eb="8">
      <t>ケイサン</t>
    </rPh>
    <rPh sb="8" eb="10">
      <t>ケッカ</t>
    </rPh>
    <rPh sb="10" eb="13">
      <t>ハヤミヒョウ</t>
    </rPh>
    <rPh sb="15" eb="17">
      <t>カクニン</t>
    </rPh>
    <phoneticPr fontId="1"/>
  </si>
  <si>
    <t>上記早見表の「最低改修率」より「改修割合③」が大きければ、申請可能</t>
    <rPh sb="0" eb="2">
      <t>ジョウキ</t>
    </rPh>
    <rPh sb="2" eb="5">
      <t>ハヤミヒョウ</t>
    </rPh>
    <rPh sb="7" eb="9">
      <t>サイテイ</t>
    </rPh>
    <rPh sb="9" eb="11">
      <t>カイシュウ</t>
    </rPh>
    <rPh sb="11" eb="12">
      <t>リツ</t>
    </rPh>
    <rPh sb="16" eb="18">
      <t>カイシュウ</t>
    </rPh>
    <rPh sb="18" eb="20">
      <t>ワリアイ</t>
    </rPh>
    <rPh sb="23" eb="24">
      <t>オオ</t>
    </rPh>
    <rPh sb="29" eb="31">
      <t>シンセイ</t>
    </rPh>
    <rPh sb="31" eb="33">
      <t>カノウ</t>
    </rPh>
    <phoneticPr fontId="1"/>
  </si>
  <si>
    <t>※求積番号は図面と表で別途作成すること（任意様式）</t>
    <rPh sb="22" eb="24">
      <t>ヨウシキ</t>
    </rPh>
    <phoneticPr fontId="1"/>
  </si>
  <si>
    <t>※合計熱抵抗値は天井・外壁は2.7以上、床は2.2以上であること</t>
    <rPh sb="1" eb="3">
      <t>ゴウケイ</t>
    </rPh>
    <rPh sb="3" eb="4">
      <t>ネツ</t>
    </rPh>
    <rPh sb="4" eb="7">
      <t>テイコウチ</t>
    </rPh>
    <rPh sb="8" eb="10">
      <t>テンジョウ</t>
    </rPh>
    <rPh sb="11" eb="13">
      <t>ガイヘキ</t>
    </rPh>
    <rPh sb="17" eb="19">
      <t>イジョウ</t>
    </rPh>
    <rPh sb="20" eb="21">
      <t>ユカ</t>
    </rPh>
    <rPh sb="25" eb="27">
      <t>イジョウ</t>
    </rPh>
    <phoneticPr fontId="1"/>
  </si>
  <si>
    <t>※屋根の施工面積は、水平投影面積とすること</t>
    <rPh sb="1" eb="3">
      <t>ヤネ</t>
    </rPh>
    <rPh sb="4" eb="6">
      <t>セコウ</t>
    </rPh>
    <rPh sb="6" eb="8">
      <t>メンセキ</t>
    </rPh>
    <rPh sb="10" eb="12">
      <t>スイヘイ</t>
    </rPh>
    <rPh sb="12" eb="14">
      <t>トウエイ</t>
    </rPh>
    <rPh sb="14" eb="16">
      <t>メンセキ</t>
    </rPh>
    <phoneticPr fontId="1"/>
  </si>
  <si>
    <t>吹付工法の場合は、環境省登録の事業者が施工します。（該当者する場合のみ✔）</t>
    <rPh sb="0" eb="2">
      <t>フキツケ</t>
    </rPh>
    <rPh sb="2" eb="4">
      <t>コウホウ</t>
    </rPh>
    <rPh sb="5" eb="7">
      <t>バアイ</t>
    </rPh>
    <rPh sb="9" eb="12">
      <t>カンキョウショウ</t>
    </rPh>
    <rPh sb="12" eb="14">
      <t>トウロク</t>
    </rPh>
    <rPh sb="15" eb="17">
      <t>ジギョウ</t>
    </rPh>
    <rPh sb="17" eb="18">
      <t>シャ</t>
    </rPh>
    <rPh sb="19" eb="21">
      <t>セコウ</t>
    </rPh>
    <rPh sb="26" eb="29">
      <t>ガイトウシャ</t>
    </rPh>
    <rPh sb="31" eb="33">
      <t>バアイ</t>
    </rPh>
    <phoneticPr fontId="1"/>
  </si>
  <si>
    <t>採用</t>
    <rPh sb="0" eb="2">
      <t>サイヨウ</t>
    </rPh>
    <phoneticPr fontId="1"/>
  </si>
  <si>
    <t>□</t>
    <phoneticPr fontId="1"/>
  </si>
  <si>
    <t>↓採用した組み合わせに✔</t>
    <rPh sb="1" eb="3">
      <t>サイヨウ</t>
    </rPh>
    <rPh sb="5" eb="6">
      <t>ク</t>
    </rPh>
    <rPh sb="7" eb="8">
      <t>ア</t>
    </rPh>
    <phoneticPr fontId="1"/>
  </si>
  <si>
    <t>主たる居室を改修する。</t>
    <phoneticPr fontId="1"/>
  </si>
  <si>
    <t>専用住宅である（店舗や事務所などの併用住宅でない）</t>
    <phoneticPr fontId="1"/>
  </si>
  <si>
    <t>□</t>
    <phoneticPr fontId="1"/>
  </si>
  <si>
    <t>断熱改修要件確認書</t>
    <rPh sb="0" eb="2">
      <t>ダンネツ</t>
    </rPh>
    <rPh sb="2" eb="4">
      <t>カイシュウ</t>
    </rPh>
    <rPh sb="4" eb="6">
      <t>ヨウケン</t>
    </rPh>
    <rPh sb="6" eb="9">
      <t>カクニンショ</t>
    </rPh>
    <phoneticPr fontId="1"/>
  </si>
  <si>
    <t>確認事項</t>
    <rPh sb="0" eb="2">
      <t>カクニン</t>
    </rPh>
    <rPh sb="2" eb="4">
      <t>ジコウ</t>
    </rPh>
    <phoneticPr fontId="1"/>
  </si>
  <si>
    <t>参考URL</t>
    <rPh sb="0" eb="2">
      <t>サンコウ</t>
    </rPh>
    <phoneticPr fontId="1"/>
  </si>
  <si>
    <t>断熱材、ガラス・窓と同時に改修し、かつ熱還流率が4.7W/m2・K以下である</t>
    <phoneticPr fontId="1"/>
  </si>
  <si>
    <t>窓はカバー工法窓取付・外窓交換・内窓取付</t>
    <phoneticPr fontId="1"/>
  </si>
  <si>
    <t>ガラスはガラス交換</t>
    <phoneticPr fontId="1"/>
  </si>
  <si>
    <t>以下は改修要件とせず、補助対象としない。</t>
    <phoneticPr fontId="1"/>
  </si>
  <si>
    <t>　２．換気用ジャロジー窓、ガラスブロック、勝手口</t>
    <phoneticPr fontId="1"/>
  </si>
  <si>
    <t>　３．勝手口ドア、テラスドア</t>
    <rPh sb="3" eb="6">
      <t>カッテグチ</t>
    </rPh>
    <phoneticPr fontId="1"/>
  </si>
  <si>
    <t>浴室、玄関土間は改修困難な場合は改修しなくてよい</t>
    <phoneticPr fontId="1"/>
  </si>
  <si>
    <t>玄関の断熱材、窓・ガラスと同時に改修する(※玄関を改修しドアの補助申請する場合)</t>
    <phoneticPr fontId="1"/>
  </si>
  <si>
    <t>　□※</t>
    <phoneticPr fontId="1"/>
  </si>
  <si>
    <t>屋根の直下の天井及び外気に接する天井すべてを改修する</t>
    <rPh sb="10" eb="12">
      <t>ガイキ</t>
    </rPh>
    <phoneticPr fontId="1"/>
  </si>
  <si>
    <t>　１．換気小窓、300mm×200mm以下のガラス窓</t>
    <phoneticPr fontId="1"/>
  </si>
  <si>
    <t>補助対象経費　内訳書１（窓・ガラス、玄関ドア）</t>
    <rPh sb="0" eb="2">
      <t>ホジョ</t>
    </rPh>
    <rPh sb="2" eb="4">
      <t>タイショウ</t>
    </rPh>
    <rPh sb="4" eb="6">
      <t>ケイヒ</t>
    </rPh>
    <rPh sb="7" eb="9">
      <t>ウチワケ</t>
    </rPh>
    <rPh sb="12" eb="13">
      <t>マド</t>
    </rPh>
    <rPh sb="18" eb="20">
      <t>ゲンカン</t>
    </rPh>
    <phoneticPr fontId="1"/>
  </si>
  <si>
    <t>補助対象経費　内訳書２（断熱材）</t>
    <rPh sb="0" eb="2">
      <t>ホジョ</t>
    </rPh>
    <rPh sb="2" eb="4">
      <t>タイショウ</t>
    </rPh>
    <rPh sb="4" eb="6">
      <t>ケイヒ</t>
    </rPh>
    <rPh sb="7" eb="9">
      <t>ウチワケ</t>
    </rPh>
    <rPh sb="12" eb="15">
      <t>ダンネツザイ</t>
    </rPh>
    <phoneticPr fontId="1"/>
  </si>
  <si>
    <t>登録番号は以下のホームページから転記すること</t>
    <rPh sb="0" eb="2">
      <t>トウロク</t>
    </rPh>
    <rPh sb="2" eb="4">
      <t>バンゴウ</t>
    </rPh>
    <rPh sb="5" eb="7">
      <t>イカ</t>
    </rPh>
    <rPh sb="16" eb="18">
      <t>テンキ</t>
    </rPh>
    <phoneticPr fontId="1"/>
  </si>
  <si>
    <t>補助対象経費　総括表</t>
    <rPh sb="0" eb="2">
      <t>ホジョ</t>
    </rPh>
    <rPh sb="2" eb="4">
      <t>タイショウ</t>
    </rPh>
    <rPh sb="4" eb="6">
      <t>ケイヒ</t>
    </rPh>
    <rPh sb="7" eb="10">
      <t>ソウカツヒョウ</t>
    </rPh>
    <phoneticPr fontId="1"/>
  </si>
  <si>
    <t>窓</t>
    <rPh sb="0" eb="1">
      <t>マド</t>
    </rPh>
    <phoneticPr fontId="1"/>
  </si>
  <si>
    <t>ドア</t>
    <phoneticPr fontId="1"/>
  </si>
  <si>
    <t>断熱材</t>
    <rPh sb="0" eb="3">
      <t>ダンネツザイ</t>
    </rPh>
    <phoneticPr fontId="1"/>
  </si>
  <si>
    <t>内訳書１より</t>
    <rPh sb="0" eb="3">
      <t>ウチワケショ</t>
    </rPh>
    <phoneticPr fontId="1"/>
  </si>
  <si>
    <t>内訳書２より</t>
    <rPh sb="0" eb="3">
      <t>ウチワケショ</t>
    </rPh>
    <phoneticPr fontId="1"/>
  </si>
  <si>
    <t>補助対象経費</t>
    <rPh sb="0" eb="2">
      <t>ホジョ</t>
    </rPh>
    <rPh sb="2" eb="4">
      <t>タイショウ</t>
    </rPh>
    <rPh sb="4" eb="6">
      <t>ケイヒ</t>
    </rPh>
    <phoneticPr fontId="1"/>
  </si>
  <si>
    <t>計算根拠</t>
    <rPh sb="0" eb="2">
      <t>ケイサン</t>
    </rPh>
    <rPh sb="2" eb="4">
      <t>コンキョ</t>
    </rPh>
    <phoneticPr fontId="1"/>
  </si>
  <si>
    <t>改修部位</t>
    <rPh sb="0" eb="2">
      <t>カイシュウ</t>
    </rPh>
    <rPh sb="2" eb="4">
      <t>ブイ</t>
    </rPh>
    <phoneticPr fontId="1"/>
  </si>
  <si>
    <t>（Ａ）/3　1,000円未満切捨て</t>
    <rPh sb="11" eb="12">
      <t>エン</t>
    </rPh>
    <rPh sb="12" eb="14">
      <t>ミマン</t>
    </rPh>
    <rPh sb="14" eb="16">
      <t>キリス</t>
    </rPh>
    <phoneticPr fontId="1"/>
  </si>
  <si>
    <t>補助算定額</t>
    <rPh sb="0" eb="2">
      <t>ホジョ</t>
    </rPh>
    <rPh sb="2" eb="4">
      <t>サンテイ</t>
    </rPh>
    <rPh sb="4" eb="5">
      <t>ガク</t>
    </rPh>
    <phoneticPr fontId="1"/>
  </si>
  <si>
    <t>補助率による計算（Ｂ）</t>
    <rPh sb="0" eb="3">
      <t>ホジョリツ</t>
    </rPh>
    <rPh sb="6" eb="8">
      <t>ケイサン</t>
    </rPh>
    <phoneticPr fontId="1"/>
  </si>
  <si>
    <t>（Ｂ）又は120万円の低い金額</t>
    <rPh sb="3" eb="4">
      <t>マタ</t>
    </rPh>
    <rPh sb="8" eb="9">
      <t>マン</t>
    </rPh>
    <rPh sb="9" eb="10">
      <t>エン</t>
    </rPh>
    <rPh sb="11" eb="12">
      <t>ヒク</t>
    </rPh>
    <rPh sb="13" eb="15">
      <t>キンガク</t>
    </rPh>
    <phoneticPr fontId="1"/>
  </si>
  <si>
    <t>補助対象経費合計（Ａ）</t>
    <rPh sb="0" eb="2">
      <t>ホジョ</t>
    </rPh>
    <rPh sb="2" eb="4">
      <t>タイショウ</t>
    </rPh>
    <rPh sb="4" eb="6">
      <t>ケイヒ</t>
    </rPh>
    <rPh sb="6" eb="8">
      <t>ゴウケイ</t>
    </rPh>
    <phoneticPr fontId="1"/>
  </si>
  <si>
    <t>令和7年の国補助金の登録製品である</t>
    <phoneticPr fontId="1"/>
  </si>
  <si>
    <t>令和7年度の国補助金の登録製品で、熱抵抗値2.7以上である（重ね張り可）</t>
    <phoneticPr fontId="1"/>
  </si>
  <si>
    <t>https://www.heco-hojo.jp/danref/doc/R7_03_danref_kohbo.pdf</t>
    <phoneticPr fontId="1"/>
  </si>
  <si>
    <t>（Ｒ7年度）</t>
    <rPh sb="3" eb="5">
      <t>ネンド</t>
    </rPh>
    <phoneticPr fontId="1"/>
  </si>
  <si>
    <t>（参考）北海道環境財団の公募要領頁（令和7年度）</t>
    <rPh sb="1" eb="3">
      <t>サンコウ</t>
    </rPh>
    <rPh sb="18" eb="20">
      <t>レイワ</t>
    </rPh>
    <rPh sb="21" eb="23">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</si>
</sst>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00_ "/>
    <numFmt numFmtId="178" formatCode="#,##0_);[Red]\(#,##0\)"/>
  </numFmts>
  <fonts count="14" x14ac:knownFonts="1">
    <font>
      <sz val="11"/>
      <color theme="1"/>
      <name val="游ゴシック"/>
      <family val="2"/>
      <scheme val="minor"/>
    </font>
    <font>
      <sz val="6"/>
      <name val="游ゴシック"/>
      <family val="3"/>
      <charset val="128"/>
      <scheme val="minor"/>
    </font>
    <font>
      <u/>
      <sz val="11"/>
      <color theme="10"/>
      <name val="游ゴシック"/>
      <family val="2"/>
      <scheme val="minor"/>
    </font>
    <font>
      <b/>
      <sz val="11"/>
      <color theme="1"/>
      <name val="游ゴシック"/>
      <family val="3"/>
      <charset val="128"/>
      <scheme val="minor"/>
    </font>
    <font>
      <sz val="9"/>
      <color theme="1"/>
      <name val="游ゴシック"/>
      <family val="2"/>
      <scheme val="minor"/>
    </font>
    <font>
      <sz val="12"/>
      <color theme="1"/>
      <name val="游ゴシック"/>
      <family val="2"/>
      <scheme val="minor"/>
    </font>
    <font>
      <sz val="18"/>
      <name val="ＭＳ Ｐゴシック"/>
      <family val="3"/>
      <charset val="128"/>
    </font>
    <font>
      <sz val="11"/>
      <color indexed="8"/>
      <name val="ＭＳ Ｐゴシック"/>
      <family val="3"/>
      <charset val="128"/>
    </font>
    <font>
      <sz val="10"/>
      <color theme="1"/>
      <name val="游ゴシック"/>
      <family val="2"/>
      <scheme val="minor"/>
    </font>
    <font>
      <sz val="8"/>
      <color theme="1"/>
      <name val="游ゴシック"/>
      <family val="2"/>
      <scheme val="minor"/>
    </font>
    <font>
      <b/>
      <sz val="18"/>
      <color theme="1"/>
      <name val="游ゴシック"/>
      <family val="3"/>
      <charset val="128"/>
      <scheme val="minor"/>
    </font>
    <font>
      <b/>
      <sz val="14"/>
      <color theme="1"/>
      <name val="游ゴシック"/>
      <family val="3"/>
      <charset val="128"/>
      <scheme val="minor"/>
    </font>
    <font>
      <b/>
      <sz val="16"/>
      <color theme="1"/>
      <name val="游ゴシック"/>
      <family val="3"/>
      <charset val="128"/>
      <scheme val="minor"/>
    </font>
    <font>
      <sz val="11"/>
      <color theme="1"/>
      <name val="游ゴシック"/>
      <family val="3"/>
      <charset val="128"/>
      <scheme val="minor"/>
    </font>
  </fonts>
  <fills count="4">
    <fill>
      <patternFill patternType="none"/>
    </fill>
    <fill>
      <patternFill patternType="gray125"/>
    </fill>
    <fill>
      <patternFill patternType="solid">
        <fgColor theme="8" tint="0.79998168889431442"/>
        <bgColor indexed="64"/>
      </patternFill>
    </fill>
    <fill>
      <patternFill patternType="solid">
        <fgColor rgb="FF66CCFF"/>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top/>
      <bottom/>
      <diagonal/>
    </border>
    <border>
      <left/>
      <right style="thin">
        <color indexed="64"/>
      </right>
      <top/>
      <bottom/>
      <diagonal/>
    </border>
    <border>
      <left style="thin">
        <color indexed="64"/>
      </left>
      <right/>
      <top style="double">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bottom/>
      <diagonal/>
    </border>
    <border>
      <left/>
      <right style="hair">
        <color indexed="64"/>
      </right>
      <top style="thin">
        <color indexed="64"/>
      </top>
      <bottom style="thin">
        <color indexed="64"/>
      </bottom>
      <diagonal/>
    </border>
    <border>
      <left/>
      <right style="hair">
        <color indexed="64"/>
      </right>
      <top/>
      <bottom style="hair">
        <color indexed="64"/>
      </bottom>
      <diagonal/>
    </border>
    <border>
      <left/>
      <right style="thin">
        <color indexed="64"/>
      </right>
      <top style="hair">
        <color indexed="64"/>
      </top>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style="thin">
        <color indexed="64"/>
      </top>
      <bottom/>
      <diagonal/>
    </border>
    <border>
      <left style="hair">
        <color indexed="64"/>
      </left>
      <right/>
      <top style="hair">
        <color indexed="64"/>
      </top>
      <bottom/>
      <diagonal/>
    </border>
    <border>
      <left/>
      <right/>
      <top style="hair">
        <color indexed="64"/>
      </top>
      <bottom/>
      <diagonal/>
    </border>
    <border>
      <left style="hair">
        <color indexed="64"/>
      </left>
      <right/>
      <top/>
      <bottom style="hair">
        <color indexed="64"/>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bottom style="hair">
        <color indexed="64"/>
      </bottom>
      <diagonal/>
    </border>
  </borders>
  <cellStyleXfs count="4">
    <xf numFmtId="0" fontId="0" fillId="0" borderId="0"/>
    <xf numFmtId="0" fontId="2" fillId="0" borderId="0" applyNumberFormat="0" applyFill="0" applyBorder="0" applyAlignment="0" applyProtection="0"/>
    <xf numFmtId="0" fontId="6" fillId="3" borderId="33" applyNumberFormat="0" applyFont="0" applyBorder="0" applyAlignment="0" applyProtection="0">
      <alignment horizontal="left" vertical="center" indent="2"/>
      <protection hidden="1"/>
    </xf>
    <xf numFmtId="38" fontId="7" fillId="0" borderId="0" applyFont="0" applyFill="0" applyBorder="0" applyAlignment="0" applyProtection="0">
      <alignment vertical="center"/>
    </xf>
  </cellStyleXfs>
  <cellXfs count="178">
    <xf numFmtId="0" fontId="0" fillId="0" borderId="0" xfId="0"/>
    <xf numFmtId="0" fontId="0" fillId="0" borderId="5" xfId="0" applyBorder="1"/>
    <xf numFmtId="0" fontId="0" fillId="0" borderId="6" xfId="0" applyBorder="1"/>
    <xf numFmtId="0" fontId="0" fillId="0" borderId="7" xfId="0" applyBorder="1"/>
    <xf numFmtId="0" fontId="0" fillId="0" borderId="0" xfId="0" applyBorder="1"/>
    <xf numFmtId="0" fontId="0" fillId="0" borderId="9" xfId="0" applyBorder="1"/>
    <xf numFmtId="0" fontId="0" fillId="0" borderId="10" xfId="0" applyBorder="1"/>
    <xf numFmtId="0" fontId="0" fillId="0" borderId="0" xfId="0" applyFill="1" applyBorder="1"/>
    <xf numFmtId="0" fontId="0" fillId="0" borderId="3" xfId="0" applyFill="1" applyBorder="1"/>
    <xf numFmtId="0" fontId="0" fillId="0" borderId="1" xfId="0" applyFill="1" applyBorder="1"/>
    <xf numFmtId="0" fontId="2" fillId="0" borderId="0" xfId="1"/>
    <xf numFmtId="0" fontId="0" fillId="0" borderId="14" xfId="0" applyBorder="1"/>
    <xf numFmtId="0" fontId="0" fillId="0" borderId="15" xfId="0" applyBorder="1"/>
    <xf numFmtId="0" fontId="0" fillId="0" borderId="16" xfId="0" applyBorder="1"/>
    <xf numFmtId="0" fontId="0" fillId="0" borderId="18" xfId="0" applyBorder="1"/>
    <xf numFmtId="0" fontId="0" fillId="0" borderId="20" xfId="0" applyBorder="1"/>
    <xf numFmtId="0" fontId="0" fillId="0" borderId="21" xfId="0" applyBorder="1"/>
    <xf numFmtId="0" fontId="0" fillId="0" borderId="28" xfId="0" applyBorder="1"/>
    <xf numFmtId="0" fontId="0" fillId="0" borderId="29" xfId="0" applyBorder="1"/>
    <xf numFmtId="176" fontId="0" fillId="0" borderId="0" xfId="0" applyNumberFormat="1"/>
    <xf numFmtId="176" fontId="0" fillId="0" borderId="30" xfId="0" applyNumberFormat="1" applyBorder="1"/>
    <xf numFmtId="0" fontId="0" fillId="2" borderId="25" xfId="0" applyFill="1" applyBorder="1" applyAlignment="1">
      <alignment horizontal="center"/>
    </xf>
    <xf numFmtId="0" fontId="0" fillId="2" borderId="26" xfId="0" applyFill="1" applyBorder="1" applyAlignment="1">
      <alignment horizontal="center"/>
    </xf>
    <xf numFmtId="176" fontId="0" fillId="2" borderId="27" xfId="0" applyNumberFormat="1" applyFill="1" applyBorder="1" applyAlignment="1">
      <alignment horizontal="center"/>
    </xf>
    <xf numFmtId="0" fontId="0" fillId="0" borderId="8" xfId="0" applyBorder="1"/>
    <xf numFmtId="0" fontId="0" fillId="2" borderId="2" xfId="0" applyFill="1" applyBorder="1"/>
    <xf numFmtId="0" fontId="0" fillId="2" borderId="3" xfId="0" applyFill="1" applyBorder="1"/>
    <xf numFmtId="0" fontId="0" fillId="2" borderId="8" xfId="0" applyFill="1" applyBorder="1"/>
    <xf numFmtId="0" fontId="0" fillId="2" borderId="9" xfId="0" applyFill="1" applyBorder="1"/>
    <xf numFmtId="0" fontId="0" fillId="0" borderId="0" xfId="0" applyAlignment="1">
      <alignment horizontal="center"/>
    </xf>
    <xf numFmtId="0" fontId="0" fillId="0" borderId="31" xfId="0" applyBorder="1"/>
    <xf numFmtId="176" fontId="0" fillId="0" borderId="0" xfId="0" applyNumberFormat="1" applyBorder="1"/>
    <xf numFmtId="0" fontId="0" fillId="0" borderId="32" xfId="0" applyBorder="1"/>
    <xf numFmtId="176" fontId="0" fillId="0" borderId="9" xfId="0" applyNumberFormat="1" applyBorder="1"/>
    <xf numFmtId="0" fontId="5" fillId="0" borderId="1" xfId="0" applyFont="1" applyBorder="1" applyAlignment="1">
      <alignment horizontal="center"/>
    </xf>
    <xf numFmtId="176" fontId="0" fillId="2" borderId="4" xfId="0" applyNumberFormat="1" applyFill="1" applyBorder="1"/>
    <xf numFmtId="0" fontId="0" fillId="2" borderId="1" xfId="0" applyFill="1" applyBorder="1" applyAlignment="1">
      <alignment horizontal="center"/>
    </xf>
    <xf numFmtId="0" fontId="0" fillId="2" borderId="23" xfId="0" applyFill="1" applyBorder="1" applyAlignment="1">
      <alignment horizontal="center"/>
    </xf>
    <xf numFmtId="0" fontId="0" fillId="2" borderId="34" xfId="0" applyFill="1" applyBorder="1" applyAlignment="1">
      <alignment horizontal="center"/>
    </xf>
    <xf numFmtId="0" fontId="0" fillId="2" borderId="35" xfId="0" applyFill="1" applyBorder="1" applyAlignment="1">
      <alignment horizontal="center"/>
    </xf>
    <xf numFmtId="0" fontId="0" fillId="2" borderId="16" xfId="0" applyFill="1" applyBorder="1" applyAlignment="1">
      <alignment horizontal="center"/>
    </xf>
    <xf numFmtId="0" fontId="0" fillId="2" borderId="17" xfId="0" applyFill="1" applyBorder="1" applyAlignment="1">
      <alignment horizontal="center"/>
    </xf>
    <xf numFmtId="0" fontId="0" fillId="2" borderId="36" xfId="0" applyFill="1" applyBorder="1" applyAlignment="1">
      <alignment horizontal="center"/>
    </xf>
    <xf numFmtId="0" fontId="0" fillId="2" borderId="37" xfId="0" applyFill="1" applyBorder="1" applyAlignment="1">
      <alignment horizontal="center"/>
    </xf>
    <xf numFmtId="0" fontId="0" fillId="2" borderId="24" xfId="0" applyFill="1" applyBorder="1" applyAlignment="1">
      <alignment horizontal="center"/>
    </xf>
    <xf numFmtId="0" fontId="0" fillId="2" borderId="39" xfId="0" applyFill="1" applyBorder="1"/>
    <xf numFmtId="176" fontId="0" fillId="0" borderId="16" xfId="0" applyNumberFormat="1" applyBorder="1"/>
    <xf numFmtId="176" fontId="0" fillId="0" borderId="14" xfId="0" applyNumberFormat="1" applyBorder="1"/>
    <xf numFmtId="176" fontId="0" fillId="0" borderId="21" xfId="0" applyNumberFormat="1" applyBorder="1"/>
    <xf numFmtId="0" fontId="0" fillId="2" borderId="39" xfId="0" applyFill="1" applyBorder="1" applyAlignment="1">
      <alignment horizontal="center"/>
    </xf>
    <xf numFmtId="177" fontId="0" fillId="2" borderId="16" xfId="0" applyNumberFormat="1" applyFill="1" applyBorder="1"/>
    <xf numFmtId="177" fontId="0" fillId="2" borderId="14" xfId="0" applyNumberFormat="1" applyFill="1" applyBorder="1"/>
    <xf numFmtId="177" fontId="0" fillId="2" borderId="21" xfId="0" applyNumberFormat="1" applyFill="1" applyBorder="1"/>
    <xf numFmtId="177" fontId="0" fillId="2" borderId="17" xfId="0" applyNumberFormat="1" applyFill="1" applyBorder="1"/>
    <xf numFmtId="177" fontId="0" fillId="2" borderId="19" xfId="0" applyNumberFormat="1" applyFill="1" applyBorder="1"/>
    <xf numFmtId="177" fontId="0" fillId="2" borderId="22" xfId="0" applyNumberFormat="1" applyFill="1" applyBorder="1"/>
    <xf numFmtId="177" fontId="0" fillId="2" borderId="40" xfId="0" applyNumberFormat="1" applyFill="1" applyBorder="1"/>
    <xf numFmtId="0" fontId="0" fillId="2" borderId="38" xfId="0" applyFill="1" applyBorder="1"/>
    <xf numFmtId="177" fontId="0" fillId="2" borderId="1" xfId="0" applyNumberFormat="1" applyFill="1" applyBorder="1"/>
    <xf numFmtId="176" fontId="0" fillId="2" borderId="1" xfId="0" applyNumberFormat="1" applyFill="1" applyBorder="1"/>
    <xf numFmtId="0" fontId="3" fillId="0" borderId="0" xfId="0" applyFont="1" applyBorder="1"/>
    <xf numFmtId="0" fontId="0" fillId="0" borderId="31" xfId="0" applyBorder="1" applyAlignment="1">
      <alignment horizontal="center"/>
    </xf>
    <xf numFmtId="0" fontId="0" fillId="0" borderId="32" xfId="0" applyBorder="1" applyAlignment="1">
      <alignment horizontal="center"/>
    </xf>
    <xf numFmtId="176" fontId="0" fillId="0" borderId="31" xfId="0" applyNumberFormat="1" applyBorder="1"/>
    <xf numFmtId="176" fontId="0" fillId="0" borderId="32" xfId="0" applyNumberFormat="1" applyBorder="1"/>
    <xf numFmtId="0" fontId="0" fillId="2" borderId="1" xfId="0" applyFill="1" applyBorder="1"/>
    <xf numFmtId="176" fontId="3" fillId="2" borderId="1" xfId="0" applyNumberFormat="1" applyFont="1" applyFill="1" applyBorder="1"/>
    <xf numFmtId="0" fontId="0" fillId="2" borderId="34" xfId="0" applyFill="1" applyBorder="1" applyAlignment="1">
      <alignment horizontal="center" wrapText="1"/>
    </xf>
    <xf numFmtId="0" fontId="0" fillId="2" borderId="36" xfId="0" applyFill="1" applyBorder="1" applyAlignment="1">
      <alignment horizontal="center" wrapText="1"/>
    </xf>
    <xf numFmtId="177" fontId="0" fillId="0" borderId="16" xfId="0" applyNumberFormat="1" applyBorder="1"/>
    <xf numFmtId="177" fontId="0" fillId="0" borderId="21" xfId="0" applyNumberFormat="1" applyBorder="1"/>
    <xf numFmtId="176" fontId="0" fillId="2" borderId="1" xfId="0" applyNumberFormat="1" applyFill="1" applyBorder="1" applyAlignment="1">
      <alignment horizontal="center"/>
    </xf>
    <xf numFmtId="0" fontId="0" fillId="2" borderId="42" xfId="0" applyFill="1" applyBorder="1" applyAlignment="1">
      <alignment horizontal="center"/>
    </xf>
    <xf numFmtId="0" fontId="0" fillId="0" borderId="43" xfId="0" applyBorder="1"/>
    <xf numFmtId="176" fontId="0" fillId="0" borderId="44" xfId="0" applyNumberFormat="1" applyBorder="1"/>
    <xf numFmtId="0" fontId="0" fillId="2" borderId="42" xfId="0" applyFill="1" applyBorder="1" applyAlignment="1">
      <alignment horizontal="right"/>
    </xf>
    <xf numFmtId="0" fontId="0" fillId="2" borderId="45" xfId="0" applyFill="1" applyBorder="1" applyAlignment="1">
      <alignment horizontal="right"/>
    </xf>
    <xf numFmtId="0" fontId="0" fillId="0" borderId="16" xfId="0" applyBorder="1" applyAlignment="1">
      <alignment horizontal="center"/>
    </xf>
    <xf numFmtId="0" fontId="0" fillId="0" borderId="14" xfId="0" applyBorder="1" applyAlignment="1">
      <alignment horizontal="center"/>
    </xf>
    <xf numFmtId="0" fontId="0" fillId="0" borderId="21" xfId="0" applyBorder="1" applyAlignment="1">
      <alignment horizontal="center"/>
    </xf>
    <xf numFmtId="176" fontId="2" fillId="0" borderId="0" xfId="1" applyNumberFormat="1" applyBorder="1"/>
    <xf numFmtId="0" fontId="4" fillId="2" borderId="23" xfId="0" applyFont="1" applyFill="1" applyBorder="1" applyAlignment="1">
      <alignment horizontal="center"/>
    </xf>
    <xf numFmtId="176" fontId="0" fillId="0" borderId="29" xfId="0" applyNumberFormat="1" applyBorder="1"/>
    <xf numFmtId="177" fontId="0" fillId="0" borderId="29" xfId="0" applyNumberFormat="1" applyBorder="1"/>
    <xf numFmtId="177" fontId="0" fillId="2" borderId="29" xfId="0" applyNumberFormat="1" applyFill="1" applyBorder="1"/>
    <xf numFmtId="0" fontId="0" fillId="0" borderId="2" xfId="0" applyBorder="1" applyAlignment="1">
      <alignment horizontal="center"/>
    </xf>
    <xf numFmtId="0" fontId="0" fillId="2" borderId="4" xfId="0" applyFill="1" applyBorder="1"/>
    <xf numFmtId="0" fontId="0" fillId="0" borderId="13" xfId="0" applyBorder="1" applyAlignment="1">
      <alignment horizontal="center"/>
    </xf>
    <xf numFmtId="0" fontId="0" fillId="2" borderId="11" xfId="0" applyFill="1" applyBorder="1" applyAlignment="1">
      <alignment horizontal="center"/>
    </xf>
    <xf numFmtId="176" fontId="0" fillId="2" borderId="13" xfId="0" applyNumberFormat="1" applyFill="1" applyBorder="1"/>
    <xf numFmtId="176" fontId="0" fillId="2" borderId="49" xfId="0" applyNumberFormat="1" applyFill="1" applyBorder="1"/>
    <xf numFmtId="176" fontId="0" fillId="2" borderId="50" xfId="0" applyNumberFormat="1" applyFill="1" applyBorder="1"/>
    <xf numFmtId="177" fontId="0" fillId="2" borderId="48" xfId="0" applyNumberFormat="1" applyFill="1" applyBorder="1"/>
    <xf numFmtId="177" fontId="0" fillId="2" borderId="51" xfId="0" applyNumberFormat="1" applyFill="1" applyBorder="1"/>
    <xf numFmtId="177" fontId="0" fillId="2" borderId="10" xfId="0" applyNumberFormat="1" applyFill="1" applyBorder="1"/>
    <xf numFmtId="178" fontId="0" fillId="2" borderId="49" xfId="0" applyNumberFormat="1" applyFill="1" applyBorder="1"/>
    <xf numFmtId="178" fontId="0" fillId="2" borderId="50" xfId="0" applyNumberFormat="1" applyFill="1" applyBorder="1"/>
    <xf numFmtId="178" fontId="0" fillId="2" borderId="13" xfId="0" applyNumberFormat="1" applyFill="1" applyBorder="1"/>
    <xf numFmtId="0" fontId="0" fillId="0" borderId="29" xfId="0" applyBorder="1" applyAlignment="1">
      <alignment horizontal="center"/>
    </xf>
    <xf numFmtId="0" fontId="0" fillId="0" borderId="49" xfId="0" applyBorder="1" applyAlignment="1">
      <alignment horizontal="center"/>
    </xf>
    <xf numFmtId="0" fontId="0" fillId="0" borderId="50" xfId="0" applyBorder="1" applyAlignment="1">
      <alignment horizontal="center"/>
    </xf>
    <xf numFmtId="0" fontId="0" fillId="2" borderId="1" xfId="0" applyFill="1" applyBorder="1" applyAlignment="1">
      <alignment horizontal="right"/>
    </xf>
    <xf numFmtId="176" fontId="0" fillId="2" borderId="1" xfId="0" applyNumberFormat="1" applyFill="1" applyBorder="1" applyAlignment="1">
      <alignment horizontal="right"/>
    </xf>
    <xf numFmtId="0" fontId="0" fillId="2" borderId="22" xfId="0" applyFill="1" applyBorder="1" applyAlignment="1">
      <alignment horizontal="center"/>
    </xf>
    <xf numFmtId="178" fontId="3" fillId="2" borderId="4" xfId="0" applyNumberFormat="1" applyFont="1" applyFill="1" applyBorder="1"/>
    <xf numFmtId="0" fontId="0" fillId="0" borderId="0" xfId="0" applyBorder="1" applyAlignment="1">
      <alignment horizontal="left"/>
    </xf>
    <xf numFmtId="0" fontId="0" fillId="2" borderId="2" xfId="0" applyFill="1" applyBorder="1" applyAlignment="1">
      <alignment horizontal="center"/>
    </xf>
    <xf numFmtId="0" fontId="9" fillId="2" borderId="1" xfId="0" applyFont="1" applyFill="1" applyBorder="1"/>
    <xf numFmtId="0" fontId="0" fillId="2" borderId="13" xfId="0" applyFill="1" applyBorder="1" applyAlignment="1">
      <alignment horizontal="center"/>
    </xf>
    <xf numFmtId="0" fontId="0" fillId="2" borderId="12" xfId="0" applyFill="1" applyBorder="1" applyAlignment="1">
      <alignment horizontal="center"/>
    </xf>
    <xf numFmtId="0" fontId="8" fillId="2" borderId="35" xfId="0" applyFont="1" applyFill="1" applyBorder="1" applyAlignment="1">
      <alignment horizontal="center"/>
    </xf>
    <xf numFmtId="0" fontId="0" fillId="2" borderId="5" xfId="0" applyFill="1" applyBorder="1" applyAlignment="1">
      <alignment horizontal="center"/>
    </xf>
    <xf numFmtId="0" fontId="0" fillId="2" borderId="31" xfId="0" applyFill="1" applyBorder="1" applyAlignment="1">
      <alignment horizontal="center"/>
    </xf>
    <xf numFmtId="0" fontId="0" fillId="2" borderId="8" xfId="0" applyFill="1" applyBorder="1" applyAlignment="1">
      <alignment horizontal="center"/>
    </xf>
    <xf numFmtId="0" fontId="8" fillId="2" borderId="34" xfId="0" applyFont="1" applyFill="1" applyBorder="1" applyAlignment="1">
      <alignment horizontal="center" wrapText="1"/>
    </xf>
    <xf numFmtId="0" fontId="0" fillId="2" borderId="49" xfId="0" applyFill="1" applyBorder="1" applyAlignment="1">
      <alignment horizontal="center"/>
    </xf>
    <xf numFmtId="0" fontId="0" fillId="2" borderId="50" xfId="0" applyFill="1" applyBorder="1" applyAlignment="1">
      <alignment horizontal="center"/>
    </xf>
    <xf numFmtId="0" fontId="4" fillId="0" borderId="0" xfId="0" applyFont="1"/>
    <xf numFmtId="0" fontId="11" fillId="0" borderId="0" xfId="0" applyFont="1"/>
    <xf numFmtId="176" fontId="3" fillId="2" borderId="4" xfId="0" applyNumberFormat="1" applyFont="1" applyFill="1" applyBorder="1"/>
    <xf numFmtId="0" fontId="12" fillId="0" borderId="0" xfId="0" applyFont="1"/>
    <xf numFmtId="0" fontId="0" fillId="2" borderId="1" xfId="0" applyFill="1" applyBorder="1" applyAlignment="1">
      <alignment horizontal="left"/>
    </xf>
    <xf numFmtId="0" fontId="13" fillId="2" borderId="1" xfId="0" applyFont="1" applyFill="1" applyBorder="1"/>
    <xf numFmtId="0" fontId="11" fillId="2" borderId="1" xfId="0" applyFont="1" applyFill="1" applyBorder="1"/>
    <xf numFmtId="176" fontId="11" fillId="2" borderId="1" xfId="0" applyNumberFormat="1" applyFont="1" applyFill="1" applyBorder="1"/>
    <xf numFmtId="176" fontId="13" fillId="2" borderId="1" xfId="0" applyNumberFormat="1" applyFont="1" applyFill="1" applyBorder="1"/>
    <xf numFmtId="0" fontId="0" fillId="2" borderId="3" xfId="0" applyFill="1" applyBorder="1" applyAlignment="1">
      <alignment horizontal="center"/>
    </xf>
    <xf numFmtId="0" fontId="4" fillId="2" borderId="1" xfId="0" applyFont="1" applyFill="1" applyBorder="1" applyAlignment="1">
      <alignment horizontal="center"/>
    </xf>
    <xf numFmtId="0" fontId="0" fillId="2" borderId="6" xfId="0" applyFill="1" applyBorder="1" applyAlignment="1">
      <alignment horizontal="right"/>
    </xf>
    <xf numFmtId="0" fontId="0" fillId="2" borderId="7" xfId="0" applyFill="1" applyBorder="1"/>
    <xf numFmtId="0" fontId="0" fillId="0" borderId="1" xfId="0" applyFill="1" applyBorder="1" applyAlignment="1">
      <alignment horizontal="center"/>
    </xf>
    <xf numFmtId="0" fontId="3" fillId="0" borderId="1" xfId="0" applyFont="1" applyFill="1" applyBorder="1"/>
    <xf numFmtId="0" fontId="0" fillId="0" borderId="2" xfId="0" applyFill="1" applyBorder="1"/>
    <xf numFmtId="0" fontId="0" fillId="0" borderId="9" xfId="0" applyFill="1" applyBorder="1"/>
    <xf numFmtId="0" fontId="0" fillId="0" borderId="13" xfId="0" applyFill="1" applyBorder="1"/>
    <xf numFmtId="0" fontId="0" fillId="0" borderId="8" xfId="0" applyFill="1" applyBorder="1"/>
    <xf numFmtId="9" fontId="0" fillId="0" borderId="1" xfId="0" applyNumberFormat="1" applyFill="1" applyBorder="1" applyAlignment="1">
      <alignment horizontal="center"/>
    </xf>
    <xf numFmtId="0" fontId="0" fillId="2" borderId="13" xfId="0" applyFill="1" applyBorder="1"/>
    <xf numFmtId="0" fontId="3" fillId="2" borderId="2" xfId="0" applyFont="1" applyFill="1" applyBorder="1"/>
    <xf numFmtId="0" fontId="3" fillId="2" borderId="3" xfId="0" applyFont="1" applyFill="1" applyBorder="1"/>
    <xf numFmtId="0" fontId="0" fillId="2" borderId="10" xfId="0" applyFill="1" applyBorder="1"/>
    <xf numFmtId="0" fontId="0" fillId="2" borderId="11" xfId="0" applyFill="1" applyBorder="1"/>
    <xf numFmtId="0" fontId="0" fillId="2" borderId="6" xfId="0" applyFill="1" applyBorder="1"/>
    <xf numFmtId="9" fontId="0" fillId="2" borderId="11" xfId="0" applyNumberFormat="1" applyFill="1" applyBorder="1"/>
    <xf numFmtId="9" fontId="0" fillId="2" borderId="12" xfId="0" applyNumberFormat="1" applyFill="1" applyBorder="1"/>
    <xf numFmtId="9" fontId="0" fillId="2" borderId="13" xfId="0" applyNumberFormat="1" applyFill="1" applyBorder="1"/>
    <xf numFmtId="9" fontId="0" fillId="2" borderId="1" xfId="0" applyNumberFormat="1" applyFill="1" applyBorder="1"/>
    <xf numFmtId="0" fontId="0" fillId="2" borderId="23" xfId="0" applyFill="1" applyBorder="1"/>
    <xf numFmtId="0" fontId="0" fillId="2" borderId="54" xfId="0" applyFill="1" applyBorder="1"/>
    <xf numFmtId="0" fontId="0" fillId="2" borderId="14" xfId="0" applyFill="1" applyBorder="1"/>
    <xf numFmtId="0" fontId="0" fillId="2" borderId="58" xfId="0" applyFill="1" applyBorder="1"/>
    <xf numFmtId="0" fontId="0" fillId="2" borderId="53" xfId="0" applyFill="1" applyBorder="1"/>
    <xf numFmtId="0" fontId="0" fillId="2" borderId="41" xfId="0" applyFill="1" applyBorder="1"/>
    <xf numFmtId="0" fontId="0" fillId="2" borderId="0" xfId="0" applyFill="1" applyBorder="1"/>
    <xf numFmtId="0" fontId="0" fillId="2" borderId="55" xfId="0" applyFill="1" applyBorder="1"/>
    <xf numFmtId="0" fontId="0" fillId="2" borderId="56" xfId="0" applyFill="1" applyBorder="1"/>
    <xf numFmtId="0" fontId="0" fillId="2" borderId="57" xfId="0" applyFill="1" applyBorder="1"/>
    <xf numFmtId="0" fontId="0" fillId="2" borderId="44" xfId="0" applyFill="1" applyBorder="1"/>
    <xf numFmtId="0" fontId="0" fillId="2" borderId="32" xfId="0" applyFill="1" applyBorder="1"/>
    <xf numFmtId="0" fontId="0" fillId="2" borderId="60" xfId="0" applyFill="1" applyBorder="1"/>
    <xf numFmtId="0" fontId="0" fillId="2" borderId="59" xfId="0" applyFill="1" applyBorder="1"/>
    <xf numFmtId="0" fontId="10" fillId="0" borderId="0" xfId="0" applyFont="1" applyAlignment="1">
      <alignment horizontal="center"/>
    </xf>
    <xf numFmtId="0" fontId="0" fillId="0" borderId="6" xfId="0" applyFill="1" applyBorder="1" applyAlignment="1">
      <alignment horizontal="center" vertical="center"/>
    </xf>
    <xf numFmtId="0" fontId="0" fillId="0" borderId="0" xfId="0" applyFill="1" applyBorder="1" applyAlignment="1">
      <alignment horizontal="center" vertical="center"/>
    </xf>
    <xf numFmtId="0" fontId="0" fillId="0" borderId="9" xfId="0" applyFill="1" applyBorder="1" applyAlignment="1">
      <alignment horizontal="center" vertical="center"/>
    </xf>
    <xf numFmtId="0" fontId="0" fillId="2" borderId="1" xfId="0" applyFill="1" applyBorder="1" applyAlignment="1">
      <alignment horizontal="left" vertical="center"/>
    </xf>
    <xf numFmtId="0" fontId="0" fillId="2" borderId="16" xfId="0" applyFill="1" applyBorder="1" applyAlignment="1">
      <alignment horizontal="center"/>
    </xf>
    <xf numFmtId="177" fontId="0" fillId="0" borderId="52" xfId="0" applyNumberFormat="1" applyFill="1" applyBorder="1" applyAlignment="1">
      <alignment horizontal="right" vertical="center"/>
    </xf>
    <xf numFmtId="177" fontId="0" fillId="0" borderId="40" xfId="0" applyNumberFormat="1" applyFill="1" applyBorder="1" applyAlignment="1">
      <alignment horizontal="right" vertical="center"/>
    </xf>
    <xf numFmtId="177" fontId="0" fillId="2" borderId="35" xfId="0" applyNumberFormat="1" applyFill="1" applyBorder="1" applyAlignment="1">
      <alignment horizontal="right" vertical="center"/>
    </xf>
    <xf numFmtId="177" fontId="0" fillId="2" borderId="39" xfId="0" applyNumberFormat="1" applyFill="1" applyBorder="1" applyAlignment="1">
      <alignment horizontal="right" vertical="center"/>
    </xf>
    <xf numFmtId="0" fontId="0" fillId="2" borderId="46" xfId="0" applyFill="1" applyBorder="1" applyAlignment="1">
      <alignment horizontal="center"/>
    </xf>
    <xf numFmtId="0" fontId="0" fillId="2" borderId="47" xfId="0" applyFill="1" applyBorder="1" applyAlignment="1">
      <alignment horizontal="center"/>
    </xf>
    <xf numFmtId="0" fontId="0" fillId="0" borderId="34" xfId="0" applyBorder="1" applyAlignment="1">
      <alignment horizontal="center" vertical="center"/>
    </xf>
    <xf numFmtId="0" fontId="0" fillId="0" borderId="38" xfId="0" applyBorder="1" applyAlignment="1">
      <alignment horizontal="center" vertical="center"/>
    </xf>
    <xf numFmtId="0" fontId="0" fillId="2" borderId="2" xfId="0" applyFill="1" applyBorder="1" applyAlignment="1">
      <alignment horizontal="center"/>
    </xf>
    <xf numFmtId="0" fontId="0" fillId="2" borderId="3" xfId="0" applyFill="1" applyBorder="1" applyAlignment="1">
      <alignment horizontal="center"/>
    </xf>
    <xf numFmtId="0" fontId="0" fillId="2" borderId="4" xfId="0" applyFill="1" applyBorder="1" applyAlignment="1">
      <alignment horizontal="center"/>
    </xf>
  </cellXfs>
  <cellStyles count="4">
    <cellStyle name="crStyle_自動計算" xfId="2"/>
    <cellStyle name="ハイパーリンク" xfId="1" builtinId="8"/>
    <cellStyle name="桁区切り 2 3 2" xfId="3"/>
    <cellStyle name="標準" xfId="0" builtinId="0"/>
  </cellStyles>
  <dxfs count="3">
    <dxf>
      <fill>
        <patternFill>
          <bgColor rgb="FFFF5050"/>
        </patternFill>
      </fill>
    </dxf>
    <dxf>
      <fill>
        <patternFill>
          <bgColor rgb="FFFF5050"/>
        </patternFill>
      </fill>
    </dxf>
    <dxf>
      <fill>
        <patternFill>
          <bgColor rgb="FFFF5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heco-hojo.jp/danref/doc/danref_kohbo_R5_06.pdf" TargetMode="External"/><Relationship Id="rId2" Type="http://schemas.openxmlformats.org/officeDocument/2006/relationships/hyperlink" Target="https://www.heco-hojo.jp/danref/doc/R7_03_danref_kohbo.pdf" TargetMode="External"/><Relationship Id="rId1" Type="http://schemas.openxmlformats.org/officeDocument/2006/relationships/hyperlink" Target="https://ekes.jp/"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ekes.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J56"/>
  <sheetViews>
    <sheetView tabSelected="1" view="pageBreakPreview" topLeftCell="A40" zoomScaleNormal="85" zoomScaleSheetLayoutView="100" workbookViewId="0">
      <selection activeCell="C51" sqref="C51"/>
    </sheetView>
  </sheetViews>
  <sheetFormatPr defaultRowHeight="18.75" x14ac:dyDescent="0.4"/>
  <cols>
    <col min="2" max="2" width="2.5" bestFit="1" customWidth="1"/>
    <col min="3" max="3" width="3.5" customWidth="1"/>
    <col min="4" max="4" width="18.75" customWidth="1"/>
    <col min="5" max="5" width="33.375" customWidth="1"/>
    <col min="6" max="6" width="13.75" customWidth="1"/>
    <col min="7" max="7" width="10.75" customWidth="1"/>
    <col min="8" max="8" width="9.5" customWidth="1"/>
    <col min="9" max="9" width="11" bestFit="1" customWidth="1"/>
    <col min="10" max="10" width="4" customWidth="1"/>
  </cols>
  <sheetData>
    <row r="2" spans="2:10" ht="30" x14ac:dyDescent="0.6">
      <c r="B2" s="161" t="s">
        <v>136</v>
      </c>
      <c r="C2" s="161"/>
      <c r="D2" s="161"/>
      <c r="E2" s="161"/>
      <c r="F2" s="161"/>
      <c r="G2" s="161"/>
      <c r="H2" s="161"/>
      <c r="I2" s="161"/>
      <c r="J2" s="161"/>
    </row>
    <row r="4" spans="2:10" x14ac:dyDescent="0.4">
      <c r="B4">
        <v>1</v>
      </c>
      <c r="C4" t="s">
        <v>137</v>
      </c>
    </row>
    <row r="5" spans="2:10" x14ac:dyDescent="0.4">
      <c r="D5" t="s">
        <v>133</v>
      </c>
      <c r="H5" s="130" t="s">
        <v>40</v>
      </c>
    </row>
    <row r="6" spans="2:10" x14ac:dyDescent="0.4">
      <c r="D6" t="s">
        <v>134</v>
      </c>
      <c r="H6" s="130" t="s">
        <v>135</v>
      </c>
    </row>
    <row r="7" spans="2:10" x14ac:dyDescent="0.4">
      <c r="D7" t="s">
        <v>146</v>
      </c>
      <c r="H7" s="130" t="s">
        <v>147</v>
      </c>
    </row>
    <row r="9" spans="2:10" x14ac:dyDescent="0.4">
      <c r="B9">
        <v>2</v>
      </c>
      <c r="C9" t="s">
        <v>112</v>
      </c>
      <c r="F9" s="65" t="s">
        <v>10</v>
      </c>
      <c r="G9" s="131">
        <v>100</v>
      </c>
      <c r="H9" s="86" t="s">
        <v>0</v>
      </c>
      <c r="I9" s="7" t="s">
        <v>11</v>
      </c>
    </row>
    <row r="11" spans="2:10" x14ac:dyDescent="0.4">
      <c r="B11">
        <v>3</v>
      </c>
      <c r="C11" t="s">
        <v>113</v>
      </c>
    </row>
    <row r="12" spans="2:10" x14ac:dyDescent="0.4">
      <c r="D12" s="111" t="s">
        <v>22</v>
      </c>
      <c r="E12" s="36" t="s">
        <v>1</v>
      </c>
      <c r="F12" s="127" t="s">
        <v>20</v>
      </c>
      <c r="G12" s="128" t="s">
        <v>23</v>
      </c>
      <c r="H12" s="129"/>
    </row>
    <row r="13" spans="2:10" x14ac:dyDescent="0.4">
      <c r="D13" s="65" t="s">
        <v>2</v>
      </c>
      <c r="E13" s="8"/>
      <c r="F13" s="9"/>
      <c r="G13" s="132"/>
      <c r="H13" s="86" t="s">
        <v>0</v>
      </c>
    </row>
    <row r="14" spans="2:10" x14ac:dyDescent="0.4">
      <c r="D14" s="137" t="s">
        <v>3</v>
      </c>
      <c r="E14" s="133"/>
      <c r="F14" s="134"/>
      <c r="G14" s="135"/>
      <c r="H14" s="140" t="s">
        <v>0</v>
      </c>
    </row>
    <row r="15" spans="2:10" x14ac:dyDescent="0.4">
      <c r="D15" s="137" t="s">
        <v>4</v>
      </c>
      <c r="E15" s="133"/>
      <c r="F15" s="134"/>
      <c r="G15" s="135"/>
      <c r="H15" s="140" t="s">
        <v>0</v>
      </c>
    </row>
    <row r="16" spans="2:10" x14ac:dyDescent="0.4">
      <c r="D16" s="137" t="s">
        <v>5</v>
      </c>
      <c r="E16" s="133"/>
      <c r="F16" s="134"/>
      <c r="G16" s="135"/>
      <c r="H16" s="140" t="s">
        <v>0</v>
      </c>
    </row>
    <row r="17" spans="2:9" x14ac:dyDescent="0.4">
      <c r="D17" s="137" t="s">
        <v>6</v>
      </c>
      <c r="E17" s="133"/>
      <c r="F17" s="134"/>
      <c r="G17" s="135"/>
      <c r="H17" s="140" t="s">
        <v>0</v>
      </c>
    </row>
    <row r="18" spans="2:9" x14ac:dyDescent="0.4">
      <c r="D18" s="137" t="s">
        <v>7</v>
      </c>
      <c r="E18" s="133"/>
      <c r="F18" s="134"/>
      <c r="G18" s="135"/>
      <c r="H18" s="140" t="s">
        <v>0</v>
      </c>
    </row>
    <row r="19" spans="2:9" x14ac:dyDescent="0.4">
      <c r="D19" s="137" t="s">
        <v>8</v>
      </c>
      <c r="E19" s="133"/>
      <c r="F19" s="134"/>
      <c r="G19" s="135"/>
      <c r="H19" s="140" t="s">
        <v>0</v>
      </c>
    </row>
    <row r="20" spans="2:9" x14ac:dyDescent="0.4">
      <c r="D20" s="65" t="s">
        <v>9</v>
      </c>
      <c r="E20" s="26" t="s">
        <v>21</v>
      </c>
      <c r="F20" s="26"/>
      <c r="G20" s="138">
        <f>SUM(G13:G19)</f>
        <v>0</v>
      </c>
      <c r="H20" s="86" t="s">
        <v>0</v>
      </c>
      <c r="I20" s="7" t="s">
        <v>12</v>
      </c>
    </row>
    <row r="21" spans="2:9" x14ac:dyDescent="0.4">
      <c r="D21" s="65" t="s">
        <v>25</v>
      </c>
      <c r="E21" s="26"/>
      <c r="F21" s="26"/>
      <c r="G21" s="139">
        <f>(G20/G9)*100</f>
        <v>0</v>
      </c>
      <c r="H21" s="86" t="s">
        <v>26</v>
      </c>
      <c r="I21" t="s">
        <v>27</v>
      </c>
    </row>
    <row r="23" spans="2:9" x14ac:dyDescent="0.4">
      <c r="B23">
        <v>4</v>
      </c>
      <c r="C23" t="s">
        <v>124</v>
      </c>
      <c r="H23" s="117" t="s">
        <v>132</v>
      </c>
    </row>
    <row r="24" spans="2:9" x14ac:dyDescent="0.4">
      <c r="D24" s="36" t="s">
        <v>13</v>
      </c>
      <c r="E24" s="126" t="s">
        <v>114</v>
      </c>
      <c r="F24" s="126"/>
      <c r="G24" s="36" t="s">
        <v>14</v>
      </c>
      <c r="H24" s="88" t="s">
        <v>130</v>
      </c>
    </row>
    <row r="25" spans="2:9" x14ac:dyDescent="0.4">
      <c r="D25" s="141" t="s">
        <v>115</v>
      </c>
      <c r="E25" s="142" t="s">
        <v>15</v>
      </c>
      <c r="F25" s="142"/>
      <c r="G25" s="143"/>
      <c r="H25" s="130" t="s">
        <v>90</v>
      </c>
    </row>
    <row r="26" spans="2:9" x14ac:dyDescent="0.4">
      <c r="D26" s="65" t="s">
        <v>116</v>
      </c>
      <c r="E26" s="26" t="s">
        <v>121</v>
      </c>
      <c r="F26" s="26"/>
      <c r="G26" s="144">
        <v>0.25</v>
      </c>
      <c r="H26" s="136" t="s">
        <v>131</v>
      </c>
    </row>
    <row r="27" spans="2:9" x14ac:dyDescent="0.4">
      <c r="D27" s="65" t="s">
        <v>117</v>
      </c>
      <c r="E27" s="26" t="s">
        <v>123</v>
      </c>
      <c r="F27" s="26"/>
      <c r="G27" s="145"/>
      <c r="H27" s="136" t="s">
        <v>131</v>
      </c>
    </row>
    <row r="28" spans="2:9" x14ac:dyDescent="0.4">
      <c r="D28" s="65" t="s">
        <v>118</v>
      </c>
      <c r="E28" s="26" t="s">
        <v>122</v>
      </c>
      <c r="F28" s="26"/>
      <c r="G28" s="144">
        <v>0.4</v>
      </c>
      <c r="H28" s="136" t="s">
        <v>131</v>
      </c>
    </row>
    <row r="29" spans="2:9" x14ac:dyDescent="0.4">
      <c r="D29" s="141" t="s">
        <v>119</v>
      </c>
      <c r="E29" s="142" t="s">
        <v>16</v>
      </c>
      <c r="F29" s="142"/>
      <c r="G29" s="137"/>
      <c r="H29" s="136" t="s">
        <v>131</v>
      </c>
    </row>
    <row r="30" spans="2:9" x14ac:dyDescent="0.4">
      <c r="D30" s="65" t="s">
        <v>120</v>
      </c>
      <c r="E30" s="26" t="s">
        <v>17</v>
      </c>
      <c r="F30" s="26"/>
      <c r="G30" s="146">
        <v>1</v>
      </c>
      <c r="H30" s="136" t="s">
        <v>131</v>
      </c>
    </row>
    <row r="31" spans="2:9" x14ac:dyDescent="0.4">
      <c r="D31" t="s">
        <v>125</v>
      </c>
    </row>
    <row r="32" spans="2:9" x14ac:dyDescent="0.4">
      <c r="D32" t="s">
        <v>18</v>
      </c>
    </row>
    <row r="34" spans="2:9" x14ac:dyDescent="0.4">
      <c r="B34">
        <v>5</v>
      </c>
      <c r="C34" t="s">
        <v>19</v>
      </c>
    </row>
    <row r="35" spans="2:9" x14ac:dyDescent="0.4">
      <c r="D35" s="147" t="s">
        <v>110</v>
      </c>
      <c r="E35" s="148" t="s">
        <v>167</v>
      </c>
      <c r="F35" s="148"/>
      <c r="G35" s="148"/>
      <c r="H35" s="148"/>
      <c r="I35" s="130" t="s">
        <v>40</v>
      </c>
    </row>
    <row r="36" spans="2:9" x14ac:dyDescent="0.4">
      <c r="D36" s="147" t="s">
        <v>29</v>
      </c>
      <c r="E36" s="148" t="s">
        <v>168</v>
      </c>
      <c r="F36" s="148"/>
      <c r="G36" s="148"/>
      <c r="H36" s="148"/>
      <c r="I36" s="130" t="s">
        <v>40</v>
      </c>
    </row>
    <row r="37" spans="2:9" x14ac:dyDescent="0.4">
      <c r="D37" s="149" t="s">
        <v>28</v>
      </c>
      <c r="E37" s="150" t="s">
        <v>139</v>
      </c>
      <c r="F37" s="150"/>
      <c r="G37" s="150"/>
      <c r="H37" s="150"/>
      <c r="I37" s="130" t="s">
        <v>40</v>
      </c>
    </row>
    <row r="38" spans="2:9" x14ac:dyDescent="0.4">
      <c r="D38" t="s">
        <v>138</v>
      </c>
      <c r="E38" s="10" t="s">
        <v>82</v>
      </c>
      <c r="I38" s="4"/>
    </row>
    <row r="39" spans="2:9" x14ac:dyDescent="0.4">
      <c r="E39" s="10"/>
      <c r="I39" s="4"/>
    </row>
    <row r="40" spans="2:9" x14ac:dyDescent="0.4">
      <c r="B40">
        <v>6</v>
      </c>
      <c r="C40" t="s">
        <v>30</v>
      </c>
    </row>
    <row r="41" spans="2:9" x14ac:dyDescent="0.4">
      <c r="D41" s="151" t="s">
        <v>31</v>
      </c>
      <c r="E41" s="151" t="s">
        <v>140</v>
      </c>
      <c r="F41" s="148"/>
      <c r="G41" s="148"/>
      <c r="H41" s="157"/>
      <c r="I41" s="162" t="s">
        <v>40</v>
      </c>
    </row>
    <row r="42" spans="2:9" x14ac:dyDescent="0.4">
      <c r="D42" s="152"/>
      <c r="E42" s="152" t="s">
        <v>141</v>
      </c>
      <c r="F42" s="153"/>
      <c r="G42" s="153"/>
      <c r="H42" s="158"/>
      <c r="I42" s="163"/>
    </row>
    <row r="43" spans="2:9" x14ac:dyDescent="0.4">
      <c r="D43" s="152"/>
      <c r="E43" s="152" t="s">
        <v>142</v>
      </c>
      <c r="F43" s="153"/>
      <c r="G43" s="153"/>
      <c r="H43" s="158"/>
      <c r="I43" s="163"/>
    </row>
    <row r="44" spans="2:9" x14ac:dyDescent="0.4">
      <c r="D44" s="152"/>
      <c r="E44" s="152" t="s">
        <v>149</v>
      </c>
      <c r="F44" s="153"/>
      <c r="G44" s="153"/>
      <c r="H44" s="158"/>
      <c r="I44" s="163"/>
    </row>
    <row r="45" spans="2:9" x14ac:dyDescent="0.4">
      <c r="D45" s="152"/>
      <c r="E45" s="152" t="s">
        <v>143</v>
      </c>
      <c r="F45" s="153"/>
      <c r="G45" s="153"/>
      <c r="H45" s="158"/>
      <c r="I45" s="163"/>
    </row>
    <row r="46" spans="2:9" x14ac:dyDescent="0.4">
      <c r="D46" s="154"/>
      <c r="E46" s="154" t="s">
        <v>144</v>
      </c>
      <c r="F46" s="155"/>
      <c r="G46" s="155"/>
      <c r="H46" s="159"/>
      <c r="I46" s="164"/>
    </row>
    <row r="47" spans="2:9" x14ac:dyDescent="0.4">
      <c r="D47" s="151" t="s">
        <v>32</v>
      </c>
      <c r="E47" s="151" t="s">
        <v>148</v>
      </c>
      <c r="F47" s="148"/>
      <c r="G47" s="148"/>
      <c r="H47" s="148"/>
      <c r="I47" s="130" t="s">
        <v>40</v>
      </c>
    </row>
    <row r="48" spans="2:9" x14ac:dyDescent="0.4">
      <c r="D48" s="156" t="s">
        <v>33</v>
      </c>
      <c r="E48" s="156" t="s">
        <v>145</v>
      </c>
      <c r="F48" s="150"/>
      <c r="G48" s="150"/>
      <c r="H48" s="150"/>
      <c r="I48" s="160"/>
    </row>
    <row r="50" spans="3:3" x14ac:dyDescent="0.4">
      <c r="C50" t="s">
        <v>171</v>
      </c>
    </row>
    <row r="51" spans="3:3" x14ac:dyDescent="0.4">
      <c r="C51" s="10" t="s">
        <v>169</v>
      </c>
    </row>
    <row r="55" spans="3:3" x14ac:dyDescent="0.4">
      <c r="C55" t="s">
        <v>111</v>
      </c>
    </row>
    <row r="56" spans="3:3" x14ac:dyDescent="0.4">
      <c r="C56" s="10" t="s">
        <v>24</v>
      </c>
    </row>
  </sheetData>
  <mergeCells count="2">
    <mergeCell ref="B2:J2"/>
    <mergeCell ref="I41:I46"/>
  </mergeCells>
  <phoneticPr fontId="1"/>
  <hyperlinks>
    <hyperlink ref="E38" r:id="rId1"/>
    <hyperlink ref="C51" r:id="rId2"/>
    <hyperlink ref="C56" r:id="rId3"/>
  </hyperlinks>
  <printOptions horizontalCentered="1"/>
  <pageMargins left="0.51181102362204722" right="0.51181102362204722" top="0.74803149606299213" bottom="0.55118110236220474" header="0.31496062992125984" footer="0.31496062992125984"/>
  <pageSetup paperSize="9" scale="80"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G12"/>
  <sheetViews>
    <sheetView view="pageBreakPreview" zoomScaleNormal="100" zoomScaleSheetLayoutView="100" workbookViewId="0">
      <selection activeCell="C5" sqref="C5"/>
    </sheetView>
  </sheetViews>
  <sheetFormatPr defaultRowHeight="18.75" x14ac:dyDescent="0.4"/>
  <cols>
    <col min="2" max="2" width="2.5" customWidth="1"/>
    <col min="3" max="3" width="9.875" customWidth="1"/>
    <col min="4" max="4" width="29.75" bestFit="1" customWidth="1"/>
    <col min="5" max="5" width="19.5" customWidth="1"/>
    <col min="6" max="6" width="28.375" customWidth="1"/>
    <col min="7" max="7" width="9.875" customWidth="1"/>
    <col min="8" max="8" width="3.375" customWidth="1"/>
  </cols>
  <sheetData>
    <row r="1" spans="3:7" ht="24" x14ac:dyDescent="0.5">
      <c r="C1" s="118" t="s">
        <v>153</v>
      </c>
    </row>
    <row r="2" spans="3:7" x14ac:dyDescent="0.4">
      <c r="C2" s="1"/>
      <c r="D2" s="2"/>
      <c r="E2" s="2"/>
      <c r="F2" s="2"/>
      <c r="G2" s="3"/>
    </row>
    <row r="3" spans="3:7" x14ac:dyDescent="0.4">
      <c r="C3" s="30"/>
      <c r="D3" s="36" t="s">
        <v>161</v>
      </c>
      <c r="E3" s="36" t="s">
        <v>159</v>
      </c>
      <c r="F3" s="36" t="s">
        <v>160</v>
      </c>
      <c r="G3" s="32"/>
    </row>
    <row r="4" spans="3:7" x14ac:dyDescent="0.4">
      <c r="C4" s="30"/>
      <c r="D4" s="122" t="s">
        <v>59</v>
      </c>
      <c r="E4" s="125">
        <f>'ガラス・窓、ドア'!G19</f>
        <v>10000</v>
      </c>
      <c r="F4" s="165" t="s">
        <v>157</v>
      </c>
      <c r="G4" s="32"/>
    </row>
    <row r="5" spans="3:7" x14ac:dyDescent="0.4">
      <c r="C5" s="30"/>
      <c r="D5" s="122" t="s">
        <v>154</v>
      </c>
      <c r="E5" s="125">
        <f>'ガラス・窓、ドア'!G43</f>
        <v>30000</v>
      </c>
      <c r="F5" s="165"/>
      <c r="G5" s="32"/>
    </row>
    <row r="6" spans="3:7" x14ac:dyDescent="0.4">
      <c r="C6" s="30"/>
      <c r="D6" s="122" t="s">
        <v>155</v>
      </c>
      <c r="E6" s="125">
        <f>'ガラス・窓、ドア'!H56</f>
        <v>150000</v>
      </c>
      <c r="F6" s="165"/>
      <c r="G6" s="32"/>
    </row>
    <row r="7" spans="3:7" x14ac:dyDescent="0.4">
      <c r="C7" s="30"/>
      <c r="D7" s="122" t="s">
        <v>156</v>
      </c>
      <c r="E7" s="125">
        <f>断熱材!I43</f>
        <v>500000</v>
      </c>
      <c r="F7" s="121" t="s">
        <v>158</v>
      </c>
      <c r="G7" s="32"/>
    </row>
    <row r="8" spans="3:7" ht="24" x14ac:dyDescent="0.5">
      <c r="C8" s="30"/>
      <c r="D8" s="123" t="s">
        <v>166</v>
      </c>
      <c r="E8" s="124">
        <f>SUM(E4:E7)</f>
        <v>690000</v>
      </c>
      <c r="F8" s="4"/>
      <c r="G8" s="32"/>
    </row>
    <row r="9" spans="3:7" x14ac:dyDescent="0.4">
      <c r="C9" s="30"/>
      <c r="D9" s="60"/>
      <c r="E9" s="4"/>
      <c r="F9" s="4"/>
      <c r="G9" s="32"/>
    </row>
    <row r="10" spans="3:7" ht="24" x14ac:dyDescent="0.5">
      <c r="C10" s="30"/>
      <c r="D10" s="123" t="s">
        <v>164</v>
      </c>
      <c r="E10" s="124">
        <f>ROUNDDOWN(E8/3,-3)</f>
        <v>230000</v>
      </c>
      <c r="F10" s="122" t="s">
        <v>162</v>
      </c>
      <c r="G10" s="32"/>
    </row>
    <row r="11" spans="3:7" ht="24" x14ac:dyDescent="0.5">
      <c r="C11" s="30"/>
      <c r="D11" s="123" t="s">
        <v>163</v>
      </c>
      <c r="E11" s="124">
        <f>IF(E10&gt;1200000,1200000,E10)</f>
        <v>230000</v>
      </c>
      <c r="F11" s="122" t="s">
        <v>165</v>
      </c>
      <c r="G11" s="32"/>
    </row>
    <row r="12" spans="3:7" x14ac:dyDescent="0.4">
      <c r="C12" s="24"/>
      <c r="D12" s="5"/>
      <c r="E12" s="5"/>
      <c r="F12" s="5"/>
      <c r="G12" s="6"/>
    </row>
  </sheetData>
  <mergeCells count="1">
    <mergeCell ref="F4:F6"/>
  </mergeCells>
  <phoneticPr fontId="1"/>
  <pageMargins left="0.70866141732283472" right="0.70866141732283472" top="0.74803149606299213" bottom="0.74803149606299213" header="0.31496062992125984" footer="0.31496062992125984"/>
  <pageSetup paperSize="9" scale="7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N58"/>
  <sheetViews>
    <sheetView view="pageBreakPreview" topLeftCell="A43" zoomScale="85" zoomScaleNormal="85" zoomScaleSheetLayoutView="85" workbookViewId="0">
      <selection activeCell="E42" sqref="E42"/>
    </sheetView>
  </sheetViews>
  <sheetFormatPr defaultRowHeight="18.75" x14ac:dyDescent="0.4"/>
  <cols>
    <col min="2" max="2" width="1.25" customWidth="1"/>
    <col min="3" max="3" width="1.625" customWidth="1"/>
    <col min="4" max="5" width="9" bestFit="1" customWidth="1"/>
    <col min="6" max="6" width="16.5" customWidth="1"/>
    <col min="7" max="7" width="22.75" customWidth="1"/>
    <col min="8" max="8" width="12" customWidth="1"/>
    <col min="9" max="10" width="11.5" customWidth="1"/>
    <col min="11" max="12" width="10.5" customWidth="1"/>
    <col min="13" max="13" width="12.625" customWidth="1"/>
    <col min="14" max="15" width="1.75" customWidth="1"/>
  </cols>
  <sheetData>
    <row r="1" spans="3:14" ht="25.5" x14ac:dyDescent="0.5">
      <c r="C1" s="120" t="s">
        <v>150</v>
      </c>
    </row>
    <row r="2" spans="3:14" x14ac:dyDescent="0.4">
      <c r="C2" s="1"/>
      <c r="D2" s="2"/>
      <c r="E2" s="2"/>
      <c r="F2" s="2"/>
      <c r="G2" s="2"/>
      <c r="H2" s="2"/>
      <c r="I2" s="2"/>
      <c r="J2" s="2"/>
      <c r="K2" s="2"/>
      <c r="L2" s="2"/>
      <c r="M2" s="2"/>
      <c r="N2" s="3"/>
    </row>
    <row r="3" spans="3:14" x14ac:dyDescent="0.4">
      <c r="C3" s="30"/>
      <c r="D3" s="60" t="s">
        <v>59</v>
      </c>
      <c r="E3" s="4"/>
      <c r="F3" s="4"/>
      <c r="G3" s="4"/>
      <c r="H3" s="4"/>
      <c r="I3" s="4"/>
      <c r="J3" s="4"/>
      <c r="K3" s="4"/>
      <c r="L3" s="4"/>
      <c r="M3" s="4"/>
      <c r="N3" s="32"/>
    </row>
    <row r="4" spans="3:14" s="29" customFormat="1" x14ac:dyDescent="0.4">
      <c r="C4" s="61"/>
      <c r="D4" s="38" t="s">
        <v>52</v>
      </c>
      <c r="E4" s="39" t="s">
        <v>41</v>
      </c>
      <c r="F4" s="39" t="s">
        <v>42</v>
      </c>
      <c r="G4" s="39" t="s">
        <v>43</v>
      </c>
      <c r="H4" s="39" t="s">
        <v>44</v>
      </c>
      <c r="I4" s="166" t="s">
        <v>45</v>
      </c>
      <c r="J4" s="166"/>
      <c r="K4" s="40" t="s">
        <v>23</v>
      </c>
      <c r="L4" s="40" t="s">
        <v>46</v>
      </c>
      <c r="M4" s="41" t="s">
        <v>47</v>
      </c>
      <c r="N4" s="62"/>
    </row>
    <row r="5" spans="3:14" s="29" customFormat="1" x14ac:dyDescent="0.4">
      <c r="C5" s="61"/>
      <c r="D5" s="42" t="s">
        <v>53</v>
      </c>
      <c r="E5" s="43"/>
      <c r="F5" s="43"/>
      <c r="G5" s="43"/>
      <c r="H5" s="43"/>
      <c r="I5" s="37" t="s">
        <v>49</v>
      </c>
      <c r="J5" s="37" t="s">
        <v>50</v>
      </c>
      <c r="K5" s="37" t="s">
        <v>54</v>
      </c>
      <c r="L5" s="37" t="s">
        <v>48</v>
      </c>
      <c r="M5" s="44" t="s">
        <v>55</v>
      </c>
      <c r="N5" s="62"/>
    </row>
    <row r="6" spans="3:14" x14ac:dyDescent="0.4">
      <c r="C6" s="30"/>
      <c r="D6" s="12"/>
      <c r="E6" s="13"/>
      <c r="F6" s="13"/>
      <c r="G6" s="13"/>
      <c r="H6" s="77" t="s">
        <v>80</v>
      </c>
      <c r="I6" s="46">
        <v>500</v>
      </c>
      <c r="J6" s="46">
        <v>400</v>
      </c>
      <c r="K6" s="50">
        <f>ROUNDDOWN((I6*J6)/1000000,2)</f>
        <v>0.2</v>
      </c>
      <c r="L6" s="46">
        <v>1</v>
      </c>
      <c r="M6" s="53">
        <f>K6*L6</f>
        <v>0.2</v>
      </c>
      <c r="N6" s="32"/>
    </row>
    <row r="7" spans="3:14" x14ac:dyDescent="0.4">
      <c r="C7" s="30"/>
      <c r="D7" s="14"/>
      <c r="E7" s="11"/>
      <c r="F7" s="11"/>
      <c r="G7" s="11"/>
      <c r="H7" s="78"/>
      <c r="I7" s="47"/>
      <c r="J7" s="47"/>
      <c r="K7" s="51">
        <f t="shared" ref="K7:K12" si="0">ROUNDDOWN((I7*J7)/1000000,2)</f>
        <v>0</v>
      </c>
      <c r="L7" s="47"/>
      <c r="M7" s="54">
        <f t="shared" ref="M7:M12" si="1">K7*L7</f>
        <v>0</v>
      </c>
      <c r="N7" s="32"/>
    </row>
    <row r="8" spans="3:14" ht="18.75" customHeight="1" x14ac:dyDescent="0.4">
      <c r="C8" s="30"/>
      <c r="D8" s="14"/>
      <c r="E8" s="11"/>
      <c r="F8" s="11"/>
      <c r="G8" s="11"/>
      <c r="H8" s="78"/>
      <c r="I8" s="47"/>
      <c r="J8" s="47"/>
      <c r="K8" s="51">
        <f t="shared" si="0"/>
        <v>0</v>
      </c>
      <c r="L8" s="47"/>
      <c r="M8" s="54">
        <f t="shared" si="1"/>
        <v>0</v>
      </c>
      <c r="N8" s="32"/>
    </row>
    <row r="9" spans="3:14" x14ac:dyDescent="0.4">
      <c r="C9" s="30"/>
      <c r="D9" s="14"/>
      <c r="E9" s="11"/>
      <c r="F9" s="11"/>
      <c r="G9" s="11"/>
      <c r="H9" s="78"/>
      <c r="I9" s="47"/>
      <c r="J9" s="47"/>
      <c r="K9" s="51">
        <f t="shared" si="0"/>
        <v>0</v>
      </c>
      <c r="L9" s="47"/>
      <c r="M9" s="54">
        <f t="shared" si="1"/>
        <v>0</v>
      </c>
      <c r="N9" s="32"/>
    </row>
    <row r="10" spans="3:14" x14ac:dyDescent="0.4">
      <c r="C10" s="30"/>
      <c r="D10" s="14"/>
      <c r="E10" s="11"/>
      <c r="F10" s="11"/>
      <c r="G10" s="11"/>
      <c r="H10" s="78"/>
      <c r="I10" s="47"/>
      <c r="J10" s="47"/>
      <c r="K10" s="51">
        <f t="shared" si="0"/>
        <v>0</v>
      </c>
      <c r="L10" s="47"/>
      <c r="M10" s="54">
        <f t="shared" si="1"/>
        <v>0</v>
      </c>
      <c r="N10" s="32"/>
    </row>
    <row r="11" spans="3:14" x14ac:dyDescent="0.4">
      <c r="C11" s="30"/>
      <c r="D11" s="14"/>
      <c r="E11" s="11"/>
      <c r="F11" s="11"/>
      <c r="G11" s="11"/>
      <c r="H11" s="78"/>
      <c r="I11" s="47"/>
      <c r="J11" s="47"/>
      <c r="K11" s="51">
        <f t="shared" si="0"/>
        <v>0</v>
      </c>
      <c r="L11" s="47"/>
      <c r="M11" s="54">
        <f t="shared" si="1"/>
        <v>0</v>
      </c>
      <c r="N11" s="32"/>
    </row>
    <row r="12" spans="3:14" x14ac:dyDescent="0.4">
      <c r="C12" s="30"/>
      <c r="D12" s="15"/>
      <c r="E12" s="16"/>
      <c r="F12" s="16"/>
      <c r="G12" s="16"/>
      <c r="H12" s="79"/>
      <c r="I12" s="48"/>
      <c r="J12" s="48"/>
      <c r="K12" s="52">
        <f t="shared" si="0"/>
        <v>0</v>
      </c>
      <c r="L12" s="48"/>
      <c r="M12" s="55">
        <f t="shared" si="1"/>
        <v>0</v>
      </c>
      <c r="N12" s="32"/>
    </row>
    <row r="13" spans="3:14" x14ac:dyDescent="0.4">
      <c r="C13" s="30"/>
      <c r="D13" s="57"/>
      <c r="E13" s="45"/>
      <c r="F13" s="45"/>
      <c r="G13" s="45"/>
      <c r="H13" s="45"/>
      <c r="I13" s="49" t="s">
        <v>51</v>
      </c>
      <c r="J13" s="49" t="s">
        <v>51</v>
      </c>
      <c r="K13" s="49" t="s">
        <v>51</v>
      </c>
      <c r="L13" s="49" t="s">
        <v>51</v>
      </c>
      <c r="M13" s="56">
        <f>SUM(M6:M12)</f>
        <v>0.2</v>
      </c>
      <c r="N13" s="32"/>
    </row>
    <row r="14" spans="3:14" x14ac:dyDescent="0.4">
      <c r="C14" s="30"/>
      <c r="D14" s="4"/>
      <c r="E14" s="4"/>
      <c r="F14" s="4"/>
      <c r="G14" s="4"/>
      <c r="H14" s="4"/>
      <c r="I14" s="4"/>
      <c r="J14" s="4"/>
      <c r="K14" s="4"/>
      <c r="L14" s="4"/>
      <c r="M14" s="4"/>
      <c r="N14" s="32"/>
    </row>
    <row r="15" spans="3:14" x14ac:dyDescent="0.4">
      <c r="C15" s="30"/>
      <c r="D15" s="4" t="s">
        <v>77</v>
      </c>
      <c r="E15" s="4"/>
      <c r="F15" s="4"/>
      <c r="G15" s="4"/>
      <c r="H15" s="4"/>
      <c r="I15" s="4"/>
      <c r="J15" s="4"/>
      <c r="K15" s="4"/>
      <c r="L15" s="4"/>
      <c r="M15" s="4"/>
      <c r="N15" s="32"/>
    </row>
    <row r="16" spans="3:14" x14ac:dyDescent="0.4">
      <c r="C16" s="30"/>
      <c r="D16" s="65" t="s">
        <v>44</v>
      </c>
      <c r="E16" s="36" t="s">
        <v>57</v>
      </c>
      <c r="F16" s="36" t="s">
        <v>58</v>
      </c>
      <c r="G16" s="36" t="s">
        <v>56</v>
      </c>
      <c r="H16" s="4"/>
      <c r="I16" s="4"/>
      <c r="J16" s="4"/>
      <c r="K16" s="4"/>
      <c r="L16" s="4"/>
      <c r="M16" s="4"/>
      <c r="N16" s="32"/>
    </row>
    <row r="17" spans="3:14" s="19" customFormat="1" x14ac:dyDescent="0.4">
      <c r="C17" s="63"/>
      <c r="D17" s="59" t="s">
        <v>61</v>
      </c>
      <c r="E17" s="58">
        <f>SUMIF($H$6:$H$12,$D17,$M$6:$M$12)</f>
        <v>0.2</v>
      </c>
      <c r="F17" s="59">
        <v>50000</v>
      </c>
      <c r="G17" s="59">
        <f>F17*E17</f>
        <v>10000</v>
      </c>
      <c r="H17" s="31"/>
      <c r="I17" s="31"/>
      <c r="J17" s="31"/>
      <c r="K17" s="31"/>
      <c r="L17" s="31"/>
      <c r="M17" s="31"/>
      <c r="N17" s="64"/>
    </row>
    <row r="18" spans="3:14" s="19" customFormat="1" x14ac:dyDescent="0.4">
      <c r="C18" s="63"/>
      <c r="D18" s="59" t="s">
        <v>62</v>
      </c>
      <c r="E18" s="58">
        <f>SUMIF($H$6:$H$12,$D18,$M$6:$M$12)</f>
        <v>0</v>
      </c>
      <c r="F18" s="59">
        <v>40000</v>
      </c>
      <c r="G18" s="59">
        <f>F18*E18</f>
        <v>0</v>
      </c>
      <c r="H18" s="31"/>
      <c r="I18" s="31"/>
      <c r="J18" s="31"/>
      <c r="K18" s="31"/>
      <c r="L18" s="31"/>
      <c r="M18" s="31"/>
      <c r="N18" s="64"/>
    </row>
    <row r="19" spans="3:14" s="19" customFormat="1" x14ac:dyDescent="0.4">
      <c r="C19" s="63"/>
      <c r="D19" s="59" t="s">
        <v>9</v>
      </c>
      <c r="E19" s="58">
        <f>E17+E18</f>
        <v>0.2</v>
      </c>
      <c r="F19" s="59"/>
      <c r="G19" s="66">
        <f>G17+G18</f>
        <v>10000</v>
      </c>
      <c r="H19" s="31"/>
      <c r="I19" s="31"/>
      <c r="J19" s="31"/>
      <c r="K19" s="31"/>
      <c r="L19" s="31"/>
      <c r="M19" s="31"/>
      <c r="N19" s="64"/>
    </row>
    <row r="20" spans="3:14" x14ac:dyDescent="0.4">
      <c r="C20" s="24"/>
      <c r="D20" s="5"/>
      <c r="E20" s="5"/>
      <c r="F20" s="5"/>
      <c r="G20" s="5"/>
      <c r="H20" s="5"/>
      <c r="I20" s="5"/>
      <c r="J20" s="5"/>
      <c r="K20" s="5"/>
      <c r="L20" s="5"/>
      <c r="M20" s="5"/>
      <c r="N20" s="6"/>
    </row>
    <row r="22" spans="3:14" x14ac:dyDescent="0.4">
      <c r="C22" s="1"/>
      <c r="D22" s="2"/>
      <c r="E22" s="2"/>
      <c r="F22" s="2"/>
      <c r="G22" s="2"/>
      <c r="H22" s="2"/>
      <c r="I22" s="2"/>
      <c r="J22" s="2"/>
      <c r="K22" s="2"/>
      <c r="L22" s="2"/>
      <c r="M22" s="2"/>
      <c r="N22" s="3"/>
    </row>
    <row r="23" spans="3:14" x14ac:dyDescent="0.4">
      <c r="C23" s="30"/>
      <c r="D23" s="60" t="s">
        <v>17</v>
      </c>
      <c r="E23" s="4"/>
      <c r="F23" s="4"/>
      <c r="G23" s="4"/>
      <c r="H23" s="4"/>
      <c r="I23" s="4"/>
      <c r="J23" s="4"/>
      <c r="K23" s="4"/>
      <c r="L23" s="4"/>
      <c r="M23" s="4"/>
      <c r="N23" s="32"/>
    </row>
    <row r="24" spans="3:14" x14ac:dyDescent="0.4">
      <c r="C24" s="30"/>
      <c r="D24" s="38" t="s">
        <v>52</v>
      </c>
      <c r="E24" s="39" t="s">
        <v>41</v>
      </c>
      <c r="F24" s="39" t="s">
        <v>42</v>
      </c>
      <c r="G24" s="39" t="s">
        <v>43</v>
      </c>
      <c r="H24" s="39" t="s">
        <v>44</v>
      </c>
      <c r="I24" s="166" t="s">
        <v>60</v>
      </c>
      <c r="J24" s="166"/>
      <c r="K24" s="40" t="s">
        <v>23</v>
      </c>
      <c r="L24" s="40" t="s">
        <v>46</v>
      </c>
      <c r="M24" s="41" t="s">
        <v>47</v>
      </c>
      <c r="N24" s="32"/>
    </row>
    <row r="25" spans="3:14" x14ac:dyDescent="0.4">
      <c r="C25" s="30"/>
      <c r="D25" s="42" t="s">
        <v>53</v>
      </c>
      <c r="E25" s="43"/>
      <c r="F25" s="43"/>
      <c r="G25" s="43"/>
      <c r="H25" s="43" t="s">
        <v>68</v>
      </c>
      <c r="I25" s="37" t="s">
        <v>49</v>
      </c>
      <c r="J25" s="37" t="s">
        <v>50</v>
      </c>
      <c r="K25" s="37" t="s">
        <v>54</v>
      </c>
      <c r="L25" s="37" t="s">
        <v>48</v>
      </c>
      <c r="M25" s="44" t="s">
        <v>55</v>
      </c>
      <c r="N25" s="32"/>
    </row>
    <row r="26" spans="3:14" x14ac:dyDescent="0.4">
      <c r="C26" s="30"/>
      <c r="D26" s="12"/>
      <c r="E26" s="13"/>
      <c r="F26" s="13"/>
      <c r="G26" s="13"/>
      <c r="H26" s="77" t="s">
        <v>67</v>
      </c>
      <c r="I26" s="46">
        <v>500</v>
      </c>
      <c r="J26" s="46">
        <v>400</v>
      </c>
      <c r="K26" s="50">
        <f>ROUNDDOWN((I26*J26)/1000000,2)</f>
        <v>0.2</v>
      </c>
      <c r="L26" s="46">
        <v>5</v>
      </c>
      <c r="M26" s="53">
        <f>K26*L26</f>
        <v>1</v>
      </c>
      <c r="N26" s="32"/>
    </row>
    <row r="27" spans="3:14" x14ac:dyDescent="0.4">
      <c r="C27" s="30"/>
      <c r="D27" s="14"/>
      <c r="E27" s="11"/>
      <c r="F27" s="11"/>
      <c r="G27" s="11"/>
      <c r="H27" s="78"/>
      <c r="I27" s="47"/>
      <c r="J27" s="47"/>
      <c r="K27" s="51">
        <f t="shared" ref="K27:K32" si="2">ROUNDDOWN((I27*J27)/1000000,2)</f>
        <v>0</v>
      </c>
      <c r="L27" s="47"/>
      <c r="M27" s="54">
        <f t="shared" ref="M27:M32" si="3">K27*L27</f>
        <v>0</v>
      </c>
      <c r="N27" s="32"/>
    </row>
    <row r="28" spans="3:14" x14ac:dyDescent="0.4">
      <c r="C28" s="30"/>
      <c r="D28" s="14"/>
      <c r="E28" s="11"/>
      <c r="F28" s="11"/>
      <c r="G28" s="11"/>
      <c r="H28" s="78"/>
      <c r="I28" s="47"/>
      <c r="J28" s="47"/>
      <c r="K28" s="51">
        <f t="shared" si="2"/>
        <v>0</v>
      </c>
      <c r="L28" s="47"/>
      <c r="M28" s="54">
        <f t="shared" si="3"/>
        <v>0</v>
      </c>
      <c r="N28" s="32"/>
    </row>
    <row r="29" spans="3:14" x14ac:dyDescent="0.4">
      <c r="C29" s="30"/>
      <c r="D29" s="14"/>
      <c r="E29" s="11"/>
      <c r="F29" s="11"/>
      <c r="G29" s="11"/>
      <c r="H29" s="78"/>
      <c r="I29" s="47"/>
      <c r="J29" s="47"/>
      <c r="K29" s="51">
        <f t="shared" si="2"/>
        <v>0</v>
      </c>
      <c r="L29" s="47"/>
      <c r="M29" s="54">
        <f t="shared" si="3"/>
        <v>0</v>
      </c>
      <c r="N29" s="32"/>
    </row>
    <row r="30" spans="3:14" x14ac:dyDescent="0.4">
      <c r="C30" s="30"/>
      <c r="D30" s="14"/>
      <c r="E30" s="11"/>
      <c r="F30" s="11"/>
      <c r="G30" s="11"/>
      <c r="H30" s="78"/>
      <c r="I30" s="47"/>
      <c r="J30" s="47"/>
      <c r="K30" s="51">
        <f t="shared" si="2"/>
        <v>0</v>
      </c>
      <c r="L30" s="47"/>
      <c r="M30" s="54">
        <f t="shared" si="3"/>
        <v>0</v>
      </c>
      <c r="N30" s="32"/>
    </row>
    <row r="31" spans="3:14" x14ac:dyDescent="0.4">
      <c r="C31" s="30"/>
      <c r="D31" s="14"/>
      <c r="E31" s="11"/>
      <c r="F31" s="11"/>
      <c r="G31" s="11"/>
      <c r="H31" s="78"/>
      <c r="I31" s="47"/>
      <c r="J31" s="47"/>
      <c r="K31" s="51">
        <f t="shared" si="2"/>
        <v>0</v>
      </c>
      <c r="L31" s="47"/>
      <c r="M31" s="54">
        <f t="shared" si="3"/>
        <v>0</v>
      </c>
      <c r="N31" s="32"/>
    </row>
    <row r="32" spans="3:14" x14ac:dyDescent="0.4">
      <c r="C32" s="30"/>
      <c r="D32" s="15"/>
      <c r="E32" s="16"/>
      <c r="F32" s="16"/>
      <c r="G32" s="16"/>
      <c r="H32" s="79"/>
      <c r="I32" s="48"/>
      <c r="J32" s="48"/>
      <c r="K32" s="52">
        <f t="shared" si="2"/>
        <v>0</v>
      </c>
      <c r="L32" s="48"/>
      <c r="M32" s="55">
        <f t="shared" si="3"/>
        <v>0</v>
      </c>
      <c r="N32" s="32"/>
    </row>
    <row r="33" spans="3:14" x14ac:dyDescent="0.4">
      <c r="C33" s="30"/>
      <c r="D33" s="57"/>
      <c r="E33" s="45"/>
      <c r="F33" s="45"/>
      <c r="G33" s="45"/>
      <c r="H33" s="45"/>
      <c r="I33" s="49" t="s">
        <v>51</v>
      </c>
      <c r="J33" s="49" t="s">
        <v>51</v>
      </c>
      <c r="K33" s="49" t="s">
        <v>51</v>
      </c>
      <c r="L33" s="49" t="s">
        <v>51</v>
      </c>
      <c r="M33" s="56">
        <f>SUM(M26:M32)</f>
        <v>1</v>
      </c>
      <c r="N33" s="32"/>
    </row>
    <row r="34" spans="3:14" x14ac:dyDescent="0.4">
      <c r="C34" s="30"/>
      <c r="D34" s="4"/>
      <c r="E34" s="4"/>
      <c r="F34" s="4"/>
      <c r="G34" s="4"/>
      <c r="H34" s="4"/>
      <c r="I34" s="4"/>
      <c r="J34" s="4"/>
      <c r="K34" s="4"/>
      <c r="L34" s="4"/>
      <c r="M34" s="4"/>
      <c r="N34" s="32"/>
    </row>
    <row r="35" spans="3:14" x14ac:dyDescent="0.4">
      <c r="C35" s="30"/>
      <c r="D35" s="4"/>
      <c r="E35" s="4"/>
      <c r="F35" s="4"/>
      <c r="G35" s="4"/>
      <c r="H35" s="4"/>
      <c r="I35" s="4"/>
      <c r="J35" s="4"/>
      <c r="K35" s="4"/>
      <c r="L35" s="4"/>
      <c r="M35" s="4"/>
      <c r="N35" s="32"/>
    </row>
    <row r="36" spans="3:14" x14ac:dyDescent="0.4">
      <c r="C36" s="30"/>
      <c r="D36" s="4" t="s">
        <v>78</v>
      </c>
      <c r="E36" s="4"/>
      <c r="F36" s="4"/>
      <c r="G36" s="4"/>
      <c r="H36" s="4"/>
      <c r="I36" s="4"/>
      <c r="J36" s="4"/>
      <c r="K36" s="4"/>
      <c r="L36" s="4"/>
      <c r="M36" s="4"/>
      <c r="N36" s="32"/>
    </row>
    <row r="37" spans="3:14" x14ac:dyDescent="0.4">
      <c r="C37" s="30"/>
      <c r="D37" s="36" t="s">
        <v>44</v>
      </c>
      <c r="E37" s="36" t="s">
        <v>57</v>
      </c>
      <c r="F37" s="36" t="s">
        <v>58</v>
      </c>
      <c r="G37" s="36" t="s">
        <v>56</v>
      </c>
      <c r="H37" s="4"/>
      <c r="I37" s="4"/>
      <c r="J37" s="4"/>
      <c r="K37" s="4"/>
      <c r="L37" s="4"/>
      <c r="M37" s="4"/>
      <c r="N37" s="32"/>
    </row>
    <row r="38" spans="3:14" x14ac:dyDescent="0.4">
      <c r="C38" s="30"/>
      <c r="D38" s="71" t="s">
        <v>63</v>
      </c>
      <c r="E38" s="58">
        <f>SUMIF($H$26:$H$32,$D38,$M$26:$M$32)</f>
        <v>0</v>
      </c>
      <c r="F38" s="59">
        <v>60000</v>
      </c>
      <c r="G38" s="59">
        <f>F38*E38</f>
        <v>0</v>
      </c>
      <c r="H38" s="4"/>
      <c r="I38" s="4"/>
      <c r="J38" s="4"/>
      <c r="K38" s="4"/>
      <c r="L38" s="4"/>
      <c r="M38" s="4"/>
      <c r="N38" s="32"/>
    </row>
    <row r="39" spans="3:14" x14ac:dyDescent="0.4">
      <c r="C39" s="30"/>
      <c r="D39" s="71" t="s">
        <v>64</v>
      </c>
      <c r="E39" s="58">
        <f t="shared" ref="E39:E42" si="4">SUMIF($H$26:$H$32,$D39,$M$26:$M$32)</f>
        <v>0</v>
      </c>
      <c r="F39" s="59">
        <v>55000</v>
      </c>
      <c r="G39" s="59">
        <f t="shared" ref="G39:G42" si="5">F39*E39</f>
        <v>0</v>
      </c>
      <c r="H39" s="4"/>
      <c r="I39" s="4"/>
      <c r="J39" s="4"/>
      <c r="K39" s="4"/>
      <c r="L39" s="4"/>
      <c r="M39" s="4"/>
      <c r="N39" s="32"/>
    </row>
    <row r="40" spans="3:14" x14ac:dyDescent="0.4">
      <c r="C40" s="30"/>
      <c r="D40" s="71" t="s">
        <v>65</v>
      </c>
      <c r="E40" s="58">
        <f t="shared" si="4"/>
        <v>0</v>
      </c>
      <c r="F40" s="59">
        <v>50000</v>
      </c>
      <c r="G40" s="59">
        <f t="shared" si="5"/>
        <v>0</v>
      </c>
      <c r="H40" s="4"/>
      <c r="I40" s="4"/>
      <c r="J40" s="4"/>
      <c r="K40" s="4"/>
      <c r="L40" s="4"/>
      <c r="M40" s="4"/>
      <c r="N40" s="32"/>
    </row>
    <row r="41" spans="3:14" x14ac:dyDescent="0.4">
      <c r="C41" s="30"/>
      <c r="D41" s="71" t="s">
        <v>66</v>
      </c>
      <c r="E41" s="58">
        <f t="shared" si="4"/>
        <v>0</v>
      </c>
      <c r="F41" s="59">
        <v>40000</v>
      </c>
      <c r="G41" s="59">
        <f t="shared" si="5"/>
        <v>0</v>
      </c>
      <c r="H41" s="4"/>
      <c r="I41" s="4"/>
      <c r="J41" s="4"/>
      <c r="K41" s="4"/>
      <c r="L41" s="4"/>
      <c r="M41" s="4"/>
      <c r="N41" s="32"/>
    </row>
    <row r="42" spans="3:14" x14ac:dyDescent="0.4">
      <c r="C42" s="30"/>
      <c r="D42" s="71" t="s">
        <v>67</v>
      </c>
      <c r="E42" s="58">
        <f t="shared" si="4"/>
        <v>1</v>
      </c>
      <c r="F42" s="59">
        <v>30000</v>
      </c>
      <c r="G42" s="59">
        <f t="shared" si="5"/>
        <v>30000</v>
      </c>
      <c r="H42" s="4"/>
      <c r="I42" s="4"/>
      <c r="J42" s="4"/>
      <c r="K42" s="4"/>
      <c r="L42" s="4"/>
      <c r="M42" s="4"/>
      <c r="N42" s="32"/>
    </row>
    <row r="43" spans="3:14" x14ac:dyDescent="0.4">
      <c r="C43" s="30"/>
      <c r="D43" s="59" t="s">
        <v>9</v>
      </c>
      <c r="E43" s="58">
        <f>E38+E42</f>
        <v>1</v>
      </c>
      <c r="F43" s="59"/>
      <c r="G43" s="66">
        <f>G38+G42</f>
        <v>30000</v>
      </c>
      <c r="H43" s="4"/>
      <c r="I43" s="4"/>
      <c r="J43" s="4"/>
      <c r="K43" s="4"/>
      <c r="L43" s="4"/>
      <c r="M43" s="4"/>
      <c r="N43" s="32"/>
    </row>
    <row r="44" spans="3:14" x14ac:dyDescent="0.4">
      <c r="C44" s="30"/>
      <c r="D44" s="4"/>
      <c r="E44" s="4"/>
      <c r="F44" s="4"/>
      <c r="G44" s="4"/>
      <c r="H44" s="4"/>
      <c r="I44" s="4"/>
      <c r="J44" s="4"/>
      <c r="K44" s="4"/>
      <c r="L44" s="4"/>
      <c r="M44" s="4"/>
      <c r="N44" s="32"/>
    </row>
    <row r="45" spans="3:14" x14ac:dyDescent="0.4">
      <c r="C45" s="24"/>
      <c r="D45" s="5"/>
      <c r="E45" s="5"/>
      <c r="F45" s="5"/>
      <c r="G45" s="5"/>
      <c r="H45" s="5"/>
      <c r="I45" s="5"/>
      <c r="J45" s="5"/>
      <c r="K45" s="5"/>
      <c r="L45" s="5"/>
      <c r="M45" s="5"/>
      <c r="N45" s="6"/>
    </row>
    <row r="47" spans="3:14" x14ac:dyDescent="0.4">
      <c r="C47" s="1"/>
      <c r="D47" s="2"/>
      <c r="E47" s="2"/>
      <c r="F47" s="2"/>
      <c r="G47" s="2"/>
      <c r="H47" s="2"/>
      <c r="I47" s="2"/>
      <c r="J47" s="2"/>
      <c r="K47" s="2"/>
      <c r="L47" s="2"/>
      <c r="M47" s="2"/>
      <c r="N47" s="3"/>
    </row>
    <row r="48" spans="3:14" x14ac:dyDescent="0.4">
      <c r="C48" s="30"/>
      <c r="D48" s="60" t="s">
        <v>28</v>
      </c>
      <c r="E48" s="4"/>
      <c r="F48" s="4"/>
      <c r="G48" s="4"/>
      <c r="H48" s="31"/>
      <c r="I48" s="4"/>
      <c r="J48" s="4"/>
      <c r="K48" s="4"/>
      <c r="L48" s="4"/>
      <c r="M48" s="4"/>
      <c r="N48" s="32"/>
    </row>
    <row r="49" spans="3:14" x14ac:dyDescent="0.4">
      <c r="C49" s="30"/>
      <c r="D49" s="4" t="s">
        <v>76</v>
      </c>
      <c r="E49" s="4"/>
      <c r="F49" s="4"/>
      <c r="G49" s="4"/>
      <c r="H49" s="31"/>
      <c r="I49" s="4"/>
      <c r="J49" s="4"/>
      <c r="K49" s="4"/>
      <c r="L49" s="4"/>
      <c r="M49" s="4"/>
      <c r="N49" s="32"/>
    </row>
    <row r="50" spans="3:14" ht="19.5" x14ac:dyDescent="0.4">
      <c r="C50" s="30"/>
      <c r="D50" s="34" t="s">
        <v>40</v>
      </c>
      <c r="E50" s="26" t="s">
        <v>81</v>
      </c>
      <c r="F50" s="26"/>
      <c r="G50" s="26"/>
      <c r="H50" s="35"/>
      <c r="I50" s="4"/>
      <c r="J50" s="4"/>
      <c r="K50" s="4"/>
      <c r="L50" s="4"/>
      <c r="M50" s="4"/>
      <c r="N50" s="32"/>
    </row>
    <row r="51" spans="3:14" x14ac:dyDescent="0.4">
      <c r="C51" s="30"/>
      <c r="D51" s="4"/>
      <c r="E51" s="4"/>
      <c r="F51" s="4"/>
      <c r="G51" s="4"/>
      <c r="H51" s="31"/>
      <c r="I51" s="4"/>
      <c r="J51" s="4"/>
      <c r="K51" s="4"/>
      <c r="L51" s="4"/>
      <c r="M51" s="4"/>
      <c r="N51" s="32"/>
    </row>
    <row r="52" spans="3:14" x14ac:dyDescent="0.4">
      <c r="C52" s="30"/>
      <c r="D52" s="21" t="s">
        <v>36</v>
      </c>
      <c r="E52" s="22" t="s">
        <v>37</v>
      </c>
      <c r="F52" s="72" t="s">
        <v>34</v>
      </c>
      <c r="G52" s="22" t="s">
        <v>35</v>
      </c>
      <c r="H52" s="23" t="s">
        <v>38</v>
      </c>
      <c r="I52" s="4"/>
      <c r="L52" s="4"/>
      <c r="M52" s="4"/>
      <c r="N52" s="32"/>
    </row>
    <row r="53" spans="3:14" x14ac:dyDescent="0.4">
      <c r="C53" s="30"/>
      <c r="D53" s="17"/>
      <c r="E53" s="18"/>
      <c r="F53" s="73"/>
      <c r="G53" s="18"/>
      <c r="H53" s="20">
        <v>50000</v>
      </c>
      <c r="I53" s="4"/>
      <c r="J53" s="4"/>
      <c r="K53" s="4"/>
      <c r="L53" s="4"/>
      <c r="M53" s="4"/>
      <c r="N53" s="32"/>
    </row>
    <row r="54" spans="3:14" x14ac:dyDescent="0.4">
      <c r="C54" s="30"/>
      <c r="D54" s="15"/>
      <c r="E54" s="16"/>
      <c r="F54" s="16"/>
      <c r="G54" s="16"/>
      <c r="H54" s="74">
        <v>200000</v>
      </c>
      <c r="I54" s="4"/>
      <c r="J54" s="4"/>
      <c r="K54" s="4"/>
      <c r="L54" s="4"/>
      <c r="M54" s="4"/>
      <c r="N54" s="32"/>
    </row>
    <row r="55" spans="3:14" x14ac:dyDescent="0.4">
      <c r="C55" s="30"/>
      <c r="D55" s="25"/>
      <c r="E55" s="26"/>
      <c r="F55" s="26"/>
      <c r="G55" s="75" t="s">
        <v>39</v>
      </c>
      <c r="H55" s="35">
        <f>SUM(H53:H54)</f>
        <v>250000</v>
      </c>
      <c r="I55" s="4"/>
      <c r="J55" s="4"/>
      <c r="K55" s="4"/>
      <c r="L55" s="4"/>
      <c r="M55" s="4"/>
      <c r="N55" s="32"/>
    </row>
    <row r="56" spans="3:14" x14ac:dyDescent="0.4">
      <c r="C56" s="30"/>
      <c r="D56" s="27"/>
      <c r="E56" s="28"/>
      <c r="F56" s="28"/>
      <c r="G56" s="76" t="s">
        <v>79</v>
      </c>
      <c r="H56" s="119">
        <f>IF(H55&gt;150000,150000,H55)</f>
        <v>150000</v>
      </c>
      <c r="I56" s="4"/>
      <c r="J56" s="4"/>
      <c r="K56" s="4"/>
      <c r="L56" s="4"/>
      <c r="M56" s="4"/>
      <c r="N56" s="32"/>
    </row>
    <row r="57" spans="3:14" x14ac:dyDescent="0.4">
      <c r="C57" s="24"/>
      <c r="D57" s="5"/>
      <c r="E57" s="5"/>
      <c r="F57" s="5"/>
      <c r="G57" s="5"/>
      <c r="H57" s="33"/>
      <c r="I57" s="5"/>
      <c r="J57" s="5"/>
      <c r="K57" s="5"/>
      <c r="L57" s="5"/>
      <c r="M57" s="5"/>
      <c r="N57" s="6"/>
    </row>
    <row r="58" spans="3:14" x14ac:dyDescent="0.4">
      <c r="H58" s="19"/>
      <c r="I58" s="4"/>
    </row>
  </sheetData>
  <mergeCells count="2">
    <mergeCell ref="I4:J4"/>
    <mergeCell ref="I24:J24"/>
  </mergeCells>
  <phoneticPr fontId="1"/>
  <conditionalFormatting sqref="N10:P12 K13 M13:P13 K14:P14 M33 K33 E17:E18 E38:E42">
    <cfRule type="expression" dxfId="2" priority="5" stopIfTrue="1">
      <formula>IF(#REF!="","",AND(#REF!&lt;&gt;"G0",#REF!&lt;&gt;"G1"))</formula>
    </cfRule>
  </conditionalFormatting>
  <dataValidations count="2">
    <dataValidation type="list" allowBlank="1" showInputMessage="1" showErrorMessage="1" sqref="H6:H12">
      <formula1>$D$17:$D$18</formula1>
    </dataValidation>
    <dataValidation type="list" allowBlank="1" showInputMessage="1" showErrorMessage="1" sqref="H26:H32">
      <formula1>$D$38:$D$42</formula1>
    </dataValidation>
  </dataValidations>
  <printOptions horizontalCentered="1"/>
  <pageMargins left="0.51181102362204722" right="0.11811023622047245" top="0.55118110236220474" bottom="0.55118110236220474" header="0.31496062992125984" footer="0.31496062992125984"/>
  <pageSetup paperSize="9" scale="6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R52"/>
  <sheetViews>
    <sheetView view="pageBreakPreview" zoomScale="85" zoomScaleNormal="85" zoomScaleSheetLayoutView="85" workbookViewId="0">
      <selection activeCell="K35" sqref="K35"/>
    </sheetView>
  </sheetViews>
  <sheetFormatPr defaultRowHeight="18.75" x14ac:dyDescent="0.4"/>
  <cols>
    <col min="2" max="2" width="1.25" customWidth="1"/>
    <col min="3" max="3" width="1" customWidth="1"/>
    <col min="4" max="4" width="6.625" customWidth="1"/>
    <col min="5" max="5" width="9.375" customWidth="1"/>
    <col min="6" max="6" width="11" customWidth="1"/>
    <col min="7" max="7" width="14.375" customWidth="1"/>
    <col min="8" max="8" width="15.125" customWidth="1"/>
    <col min="9" max="9" width="23.375" customWidth="1"/>
    <col min="10" max="10" width="8" customWidth="1"/>
    <col min="11" max="11" width="9.875" bestFit="1" customWidth="1"/>
    <col min="12" max="12" width="9.5" bestFit="1" customWidth="1"/>
    <col min="13" max="14" width="9.5" customWidth="1"/>
    <col min="15" max="15" width="9" bestFit="1" customWidth="1"/>
    <col min="16" max="16" width="0.875" customWidth="1"/>
    <col min="17" max="17" width="3" customWidth="1"/>
  </cols>
  <sheetData>
    <row r="1" spans="3:16" ht="25.5" x14ac:dyDescent="0.5">
      <c r="D1" s="120" t="s">
        <v>151</v>
      </c>
    </row>
    <row r="2" spans="3:16" x14ac:dyDescent="0.4">
      <c r="C2" s="1"/>
      <c r="D2" s="2"/>
      <c r="E2" s="2"/>
      <c r="F2" s="2"/>
      <c r="G2" s="2"/>
      <c r="H2" s="2"/>
      <c r="I2" s="2"/>
      <c r="J2" s="2"/>
      <c r="K2" s="2"/>
      <c r="L2" s="2"/>
      <c r="M2" s="2"/>
      <c r="N2" s="2"/>
      <c r="O2" s="2"/>
      <c r="P2" s="3"/>
    </row>
    <row r="3" spans="3:16" x14ac:dyDescent="0.4">
      <c r="C3" s="30"/>
      <c r="D3" s="60" t="s">
        <v>95</v>
      </c>
      <c r="G3" s="4"/>
      <c r="H3" s="4"/>
      <c r="I3" s="4"/>
      <c r="J3" s="4"/>
      <c r="K3" s="4"/>
      <c r="L3" s="4"/>
      <c r="M3" s="4"/>
      <c r="N3" s="4"/>
      <c r="O3" s="4"/>
      <c r="P3" s="32"/>
    </row>
    <row r="4" spans="3:16" x14ac:dyDescent="0.4">
      <c r="C4" s="30"/>
      <c r="D4" s="4" t="s">
        <v>108</v>
      </c>
      <c r="F4" s="4"/>
      <c r="G4" s="4"/>
      <c r="H4" s="4"/>
      <c r="I4" s="4"/>
      <c r="J4" s="4"/>
      <c r="K4" s="4"/>
      <c r="L4" s="4"/>
      <c r="M4" s="4"/>
      <c r="N4" s="4"/>
      <c r="O4" s="4"/>
      <c r="P4" s="32"/>
    </row>
    <row r="5" spans="3:16" x14ac:dyDescent="0.4">
      <c r="C5" s="30"/>
      <c r="D5" s="4" t="s">
        <v>128</v>
      </c>
      <c r="F5" s="4"/>
      <c r="G5" s="4"/>
      <c r="H5" s="4"/>
      <c r="I5" s="4"/>
      <c r="J5" s="4"/>
      <c r="K5" s="4"/>
      <c r="L5" s="4"/>
      <c r="M5" s="4"/>
      <c r="N5" s="4"/>
      <c r="O5" s="4"/>
      <c r="P5" s="32"/>
    </row>
    <row r="6" spans="3:16" x14ac:dyDescent="0.4">
      <c r="C6" s="30"/>
      <c r="D6" s="7" t="s">
        <v>126</v>
      </c>
      <c r="F6" s="4"/>
      <c r="G6" s="4"/>
      <c r="H6" s="4"/>
      <c r="I6" s="4"/>
      <c r="J6" s="4"/>
      <c r="K6" s="4"/>
      <c r="L6" s="4"/>
      <c r="M6" s="4"/>
      <c r="N6" s="4"/>
      <c r="O6" s="4"/>
      <c r="P6" s="32"/>
    </row>
    <row r="7" spans="3:16" x14ac:dyDescent="0.4">
      <c r="C7" s="30"/>
      <c r="D7" s="105" t="s">
        <v>127</v>
      </c>
      <c r="F7" s="4"/>
      <c r="G7" s="4"/>
      <c r="H7" s="4"/>
      <c r="I7" s="4"/>
      <c r="J7" s="4"/>
      <c r="K7" s="4"/>
      <c r="L7" s="4"/>
      <c r="M7" s="4"/>
      <c r="N7" s="4"/>
      <c r="O7" s="4"/>
      <c r="P7" s="32"/>
    </row>
    <row r="8" spans="3:16" s="29" customFormat="1" x14ac:dyDescent="0.4">
      <c r="C8" s="61"/>
      <c r="D8" s="88" t="s">
        <v>92</v>
      </c>
      <c r="E8" s="67" t="s">
        <v>69</v>
      </c>
      <c r="F8" s="39" t="s">
        <v>71</v>
      </c>
      <c r="G8" s="39" t="s">
        <v>41</v>
      </c>
      <c r="H8" s="39" t="s">
        <v>42</v>
      </c>
      <c r="I8" s="39" t="s">
        <v>73</v>
      </c>
      <c r="J8" s="110" t="s">
        <v>44</v>
      </c>
      <c r="K8" s="40" t="s">
        <v>87</v>
      </c>
      <c r="L8" s="40" t="s">
        <v>88</v>
      </c>
      <c r="M8" s="171" t="s">
        <v>74</v>
      </c>
      <c r="N8" s="172"/>
      <c r="O8" s="41" t="s">
        <v>57</v>
      </c>
      <c r="P8" s="62"/>
    </row>
    <row r="9" spans="3:16" s="29" customFormat="1" x14ac:dyDescent="0.4">
      <c r="C9" s="61"/>
      <c r="D9" s="108"/>
      <c r="E9" s="68" t="s">
        <v>70</v>
      </c>
      <c r="F9" s="43"/>
      <c r="G9" s="43" t="s">
        <v>72</v>
      </c>
      <c r="H9" s="43"/>
      <c r="I9" s="43"/>
      <c r="J9" s="43"/>
      <c r="K9" s="37" t="s">
        <v>86</v>
      </c>
      <c r="L9" s="81" t="s">
        <v>89</v>
      </c>
      <c r="M9" s="37" t="s">
        <v>75</v>
      </c>
      <c r="N9" s="37" t="s">
        <v>9</v>
      </c>
      <c r="O9" s="103" t="s">
        <v>91</v>
      </c>
      <c r="P9" s="62"/>
    </row>
    <row r="10" spans="3:16" x14ac:dyDescent="0.4">
      <c r="C10" s="30"/>
      <c r="D10" s="88" t="s">
        <v>83</v>
      </c>
      <c r="E10" s="173" t="s">
        <v>109</v>
      </c>
      <c r="F10" s="13" t="s">
        <v>84</v>
      </c>
      <c r="G10" s="13"/>
      <c r="H10" s="13"/>
      <c r="I10" s="13"/>
      <c r="J10" s="77" t="s">
        <v>99</v>
      </c>
      <c r="K10" s="46">
        <v>100</v>
      </c>
      <c r="L10" s="69">
        <v>0.04</v>
      </c>
      <c r="M10" s="50">
        <f>IFERROR(ROUNDDOWN((K10)*(1/(L10*1000)),2),0)</f>
        <v>2.5</v>
      </c>
      <c r="N10" s="169">
        <f>M10+M11</f>
        <v>2.83</v>
      </c>
      <c r="O10" s="167">
        <v>100</v>
      </c>
      <c r="P10" s="32"/>
    </row>
    <row r="11" spans="3:16" x14ac:dyDescent="0.4">
      <c r="C11" s="30"/>
      <c r="D11" s="109"/>
      <c r="E11" s="174"/>
      <c r="F11" s="16" t="s">
        <v>85</v>
      </c>
      <c r="G11" s="16"/>
      <c r="H11" s="16"/>
      <c r="I11" s="16"/>
      <c r="J11" s="79" t="s">
        <v>99</v>
      </c>
      <c r="K11" s="48">
        <v>100</v>
      </c>
      <c r="L11" s="70">
        <v>0.3</v>
      </c>
      <c r="M11" s="52">
        <f t="shared" ref="M11:M27" si="0">IFERROR(ROUNDDOWN((K11)*(1/(L11*1000)),2),0)</f>
        <v>0.33</v>
      </c>
      <c r="N11" s="170"/>
      <c r="O11" s="168"/>
      <c r="P11" s="32"/>
    </row>
    <row r="12" spans="3:16" ht="18.75" customHeight="1" x14ac:dyDescent="0.4">
      <c r="C12" s="30"/>
      <c r="D12" s="109"/>
      <c r="E12" s="173"/>
      <c r="F12" s="13" t="s">
        <v>84</v>
      </c>
      <c r="G12" s="18"/>
      <c r="H12" s="18"/>
      <c r="I12" s="18"/>
      <c r="J12" s="98"/>
      <c r="K12" s="82"/>
      <c r="L12" s="83"/>
      <c r="M12" s="84">
        <f>IFERROR(ROUNDDOWN((K12)*(1/(L12*1000)),2),0)</f>
        <v>0</v>
      </c>
      <c r="N12" s="169">
        <f>M12+M13</f>
        <v>0</v>
      </c>
      <c r="O12" s="167"/>
      <c r="P12" s="32"/>
    </row>
    <row r="13" spans="3:16" x14ac:dyDescent="0.4">
      <c r="C13" s="30"/>
      <c r="D13" s="109"/>
      <c r="E13" s="174"/>
      <c r="F13" s="16" t="s">
        <v>85</v>
      </c>
      <c r="G13" s="16"/>
      <c r="H13" s="16"/>
      <c r="I13" s="16"/>
      <c r="J13" s="79"/>
      <c r="K13" s="48"/>
      <c r="L13" s="70"/>
      <c r="M13" s="52">
        <f t="shared" si="0"/>
        <v>0</v>
      </c>
      <c r="N13" s="170"/>
      <c r="O13" s="168"/>
      <c r="P13" s="32"/>
    </row>
    <row r="14" spans="3:16" x14ac:dyDescent="0.4">
      <c r="C14" s="30"/>
      <c r="D14" s="109"/>
      <c r="E14" s="173"/>
      <c r="F14" s="13" t="s">
        <v>84</v>
      </c>
      <c r="G14" s="18"/>
      <c r="H14" s="18"/>
      <c r="I14" s="18"/>
      <c r="J14" s="98"/>
      <c r="K14" s="82"/>
      <c r="L14" s="83"/>
      <c r="M14" s="84">
        <f t="shared" si="0"/>
        <v>0</v>
      </c>
      <c r="N14" s="169">
        <f t="shared" ref="N14" si="1">M14+M15</f>
        <v>0</v>
      </c>
      <c r="O14" s="167"/>
      <c r="P14" s="32"/>
    </row>
    <row r="15" spans="3:16" x14ac:dyDescent="0.4">
      <c r="C15" s="30"/>
      <c r="D15" s="108"/>
      <c r="E15" s="174"/>
      <c r="F15" s="16" t="s">
        <v>85</v>
      </c>
      <c r="G15" s="16"/>
      <c r="H15" s="16"/>
      <c r="I15" s="16"/>
      <c r="J15" s="79"/>
      <c r="K15" s="48"/>
      <c r="L15" s="70"/>
      <c r="M15" s="52">
        <f t="shared" si="0"/>
        <v>0</v>
      </c>
      <c r="N15" s="170"/>
      <c r="O15" s="168"/>
      <c r="P15" s="32"/>
    </row>
    <row r="16" spans="3:16" x14ac:dyDescent="0.4">
      <c r="C16" s="30"/>
      <c r="D16" s="88" t="s">
        <v>93</v>
      </c>
      <c r="E16" s="173"/>
      <c r="F16" s="13" t="s">
        <v>84</v>
      </c>
      <c r="G16" s="13"/>
      <c r="H16" s="13"/>
      <c r="I16" s="13"/>
      <c r="J16" s="77"/>
      <c r="K16" s="46"/>
      <c r="L16" s="69"/>
      <c r="M16" s="84">
        <f t="shared" si="0"/>
        <v>0</v>
      </c>
      <c r="N16" s="169">
        <f t="shared" ref="N16" si="2">M16+M17</f>
        <v>0</v>
      </c>
      <c r="O16" s="167"/>
      <c r="P16" s="32"/>
    </row>
    <row r="17" spans="3:18" x14ac:dyDescent="0.4">
      <c r="C17" s="30"/>
      <c r="D17" s="109"/>
      <c r="E17" s="174"/>
      <c r="F17" s="16" t="s">
        <v>85</v>
      </c>
      <c r="G17" s="16"/>
      <c r="H17" s="16"/>
      <c r="I17" s="16"/>
      <c r="J17" s="79"/>
      <c r="K17" s="48"/>
      <c r="L17" s="70"/>
      <c r="M17" s="52">
        <f t="shared" si="0"/>
        <v>0</v>
      </c>
      <c r="N17" s="170"/>
      <c r="O17" s="168"/>
      <c r="P17" s="32"/>
    </row>
    <row r="18" spans="3:18" x14ac:dyDescent="0.4">
      <c r="C18" s="30"/>
      <c r="D18" s="109"/>
      <c r="E18" s="173"/>
      <c r="F18" s="13" t="s">
        <v>84</v>
      </c>
      <c r="G18" s="18"/>
      <c r="H18" s="18"/>
      <c r="I18" s="18"/>
      <c r="J18" s="98"/>
      <c r="K18" s="82"/>
      <c r="L18" s="83"/>
      <c r="M18" s="84">
        <f t="shared" si="0"/>
        <v>0</v>
      </c>
      <c r="N18" s="169">
        <f t="shared" ref="N18" si="3">M18+M19</f>
        <v>0</v>
      </c>
      <c r="O18" s="167"/>
      <c r="P18" s="32"/>
    </row>
    <row r="19" spans="3:18" x14ac:dyDescent="0.4">
      <c r="C19" s="30"/>
      <c r="D19" s="109"/>
      <c r="E19" s="174"/>
      <c r="F19" s="16" t="s">
        <v>85</v>
      </c>
      <c r="G19" s="16"/>
      <c r="H19" s="16"/>
      <c r="I19" s="16"/>
      <c r="J19" s="79"/>
      <c r="K19" s="48"/>
      <c r="L19" s="70"/>
      <c r="M19" s="52">
        <f t="shared" si="0"/>
        <v>0</v>
      </c>
      <c r="N19" s="170"/>
      <c r="O19" s="168"/>
      <c r="P19" s="32"/>
    </row>
    <row r="20" spans="3:18" x14ac:dyDescent="0.4">
      <c r="C20" s="30"/>
      <c r="D20" s="109"/>
      <c r="E20" s="173"/>
      <c r="F20" s="13" t="s">
        <v>84</v>
      </c>
      <c r="G20" s="18"/>
      <c r="H20" s="18"/>
      <c r="I20" s="18"/>
      <c r="J20" s="98"/>
      <c r="K20" s="82"/>
      <c r="L20" s="83"/>
      <c r="M20" s="84">
        <f t="shared" si="0"/>
        <v>0</v>
      </c>
      <c r="N20" s="169">
        <f t="shared" ref="N20" si="4">M20+M21</f>
        <v>0</v>
      </c>
      <c r="O20" s="167"/>
      <c r="P20" s="32"/>
    </row>
    <row r="21" spans="3:18" x14ac:dyDescent="0.4">
      <c r="C21" s="30"/>
      <c r="D21" s="108"/>
      <c r="E21" s="174"/>
      <c r="F21" s="16" t="s">
        <v>85</v>
      </c>
      <c r="G21" s="16"/>
      <c r="H21" s="16"/>
      <c r="I21" s="16"/>
      <c r="J21" s="79"/>
      <c r="K21" s="48"/>
      <c r="L21" s="70"/>
      <c r="M21" s="52">
        <f t="shared" si="0"/>
        <v>0</v>
      </c>
      <c r="N21" s="170"/>
      <c r="O21" s="168"/>
      <c r="P21" s="32"/>
    </row>
    <row r="22" spans="3:18" x14ac:dyDescent="0.4">
      <c r="C22" s="30"/>
      <c r="D22" s="88" t="s">
        <v>94</v>
      </c>
      <c r="E22" s="173"/>
      <c r="F22" s="13" t="s">
        <v>84</v>
      </c>
      <c r="G22" s="13"/>
      <c r="H22" s="13"/>
      <c r="I22" s="13"/>
      <c r="J22" s="77"/>
      <c r="K22" s="46"/>
      <c r="L22" s="69"/>
      <c r="M22" s="50">
        <f t="shared" si="0"/>
        <v>0</v>
      </c>
      <c r="N22" s="169">
        <f t="shared" ref="N22" si="5">M22+M23</f>
        <v>0</v>
      </c>
      <c r="O22" s="167"/>
      <c r="P22" s="32"/>
    </row>
    <row r="23" spans="3:18" x14ac:dyDescent="0.4">
      <c r="C23" s="30"/>
      <c r="D23" s="109"/>
      <c r="E23" s="174"/>
      <c r="F23" s="16" t="s">
        <v>85</v>
      </c>
      <c r="G23" s="16"/>
      <c r="H23" s="16"/>
      <c r="I23" s="16"/>
      <c r="J23" s="79"/>
      <c r="K23" s="48"/>
      <c r="L23" s="70"/>
      <c r="M23" s="52">
        <f t="shared" si="0"/>
        <v>0</v>
      </c>
      <c r="N23" s="170"/>
      <c r="O23" s="168"/>
      <c r="P23" s="32"/>
    </row>
    <row r="24" spans="3:18" x14ac:dyDescent="0.4">
      <c r="C24" s="30"/>
      <c r="D24" s="109"/>
      <c r="E24" s="173"/>
      <c r="F24" s="13" t="s">
        <v>84</v>
      </c>
      <c r="G24" s="18"/>
      <c r="H24" s="18"/>
      <c r="I24" s="18"/>
      <c r="J24" s="98"/>
      <c r="K24" s="82"/>
      <c r="L24" s="83"/>
      <c r="M24" s="84">
        <f t="shared" si="0"/>
        <v>0</v>
      </c>
      <c r="N24" s="169">
        <f t="shared" ref="N24" si="6">M24+M25</f>
        <v>0</v>
      </c>
      <c r="O24" s="167"/>
      <c r="P24" s="32"/>
    </row>
    <row r="25" spans="3:18" x14ac:dyDescent="0.4">
      <c r="C25" s="30"/>
      <c r="D25" s="109"/>
      <c r="E25" s="174"/>
      <c r="F25" s="16" t="s">
        <v>85</v>
      </c>
      <c r="G25" s="16"/>
      <c r="H25" s="16"/>
      <c r="I25" s="16"/>
      <c r="J25" s="79"/>
      <c r="K25" s="48"/>
      <c r="L25" s="70"/>
      <c r="M25" s="52">
        <f t="shared" si="0"/>
        <v>0</v>
      </c>
      <c r="N25" s="170"/>
      <c r="O25" s="168"/>
      <c r="P25" s="32"/>
    </row>
    <row r="26" spans="3:18" x14ac:dyDescent="0.4">
      <c r="C26" s="30"/>
      <c r="D26" s="109"/>
      <c r="E26" s="173"/>
      <c r="F26" s="13" t="s">
        <v>84</v>
      </c>
      <c r="G26" s="18"/>
      <c r="H26" s="18"/>
      <c r="I26" s="18"/>
      <c r="J26" s="98"/>
      <c r="K26" s="82"/>
      <c r="L26" s="83"/>
      <c r="M26" s="84">
        <f t="shared" si="0"/>
        <v>0</v>
      </c>
      <c r="N26" s="169">
        <f t="shared" ref="N26" si="7">M26+M27</f>
        <v>0</v>
      </c>
      <c r="O26" s="167"/>
      <c r="P26" s="32"/>
    </row>
    <row r="27" spans="3:18" x14ac:dyDescent="0.4">
      <c r="C27" s="30"/>
      <c r="D27" s="108"/>
      <c r="E27" s="174"/>
      <c r="F27" s="16" t="s">
        <v>85</v>
      </c>
      <c r="G27" s="16"/>
      <c r="H27" s="16"/>
      <c r="I27" s="16"/>
      <c r="J27" s="79"/>
      <c r="K27" s="48"/>
      <c r="L27" s="70"/>
      <c r="M27" s="52">
        <f t="shared" si="0"/>
        <v>0</v>
      </c>
      <c r="N27" s="170"/>
      <c r="O27" s="168"/>
      <c r="P27" s="32"/>
    </row>
    <row r="28" spans="3:18" x14ac:dyDescent="0.4">
      <c r="C28" s="30"/>
      <c r="D28" s="36"/>
      <c r="E28" s="57"/>
      <c r="F28" s="45"/>
      <c r="G28" s="45"/>
      <c r="H28" s="45"/>
      <c r="I28" s="45"/>
      <c r="J28" s="45"/>
      <c r="K28" s="49" t="s">
        <v>51</v>
      </c>
      <c r="L28" s="49" t="s">
        <v>51</v>
      </c>
      <c r="M28" s="49"/>
      <c r="N28" s="49"/>
      <c r="O28" s="56">
        <f>SUM(O10:O27)</f>
        <v>100</v>
      </c>
      <c r="P28" s="32"/>
    </row>
    <row r="29" spans="3:18" x14ac:dyDescent="0.4">
      <c r="C29" s="30"/>
      <c r="D29" s="105"/>
      <c r="E29" s="4"/>
      <c r="F29" s="4"/>
      <c r="G29" s="4"/>
      <c r="H29" s="4"/>
      <c r="I29" s="4"/>
      <c r="J29" s="4"/>
      <c r="K29" s="4"/>
      <c r="L29" s="4"/>
      <c r="M29" s="4"/>
      <c r="O29" s="4"/>
      <c r="P29" s="32"/>
      <c r="Q29" s="4"/>
      <c r="R29" s="4"/>
    </row>
    <row r="30" spans="3:18" x14ac:dyDescent="0.4">
      <c r="C30" s="30"/>
      <c r="D30" s="85" t="s">
        <v>90</v>
      </c>
      <c r="E30" s="25" t="s">
        <v>129</v>
      </c>
      <c r="F30" s="26"/>
      <c r="G30" s="26"/>
      <c r="H30" s="26"/>
      <c r="I30" s="86"/>
      <c r="J30" s="4"/>
      <c r="L30" s="4"/>
      <c r="M30" s="4"/>
      <c r="N30" s="4"/>
      <c r="O30" s="4"/>
      <c r="P30" s="32"/>
    </row>
    <row r="31" spans="3:18" x14ac:dyDescent="0.4">
      <c r="C31" s="30"/>
      <c r="D31" s="4"/>
      <c r="E31" s="4"/>
      <c r="F31" s="4"/>
      <c r="G31" s="4"/>
      <c r="H31" s="4"/>
      <c r="I31" s="4"/>
      <c r="J31" s="4"/>
      <c r="K31" s="4"/>
      <c r="L31" s="4"/>
      <c r="M31" s="4"/>
      <c r="N31" s="4"/>
      <c r="O31" s="4"/>
      <c r="P31" s="32"/>
    </row>
    <row r="32" spans="3:18" x14ac:dyDescent="0.4">
      <c r="C32" s="30"/>
      <c r="D32" s="4" t="s">
        <v>56</v>
      </c>
      <c r="F32" s="4"/>
      <c r="G32" s="4"/>
      <c r="H32" s="4"/>
      <c r="I32" s="4"/>
      <c r="J32" s="4"/>
      <c r="K32" s="4"/>
      <c r="L32" s="4"/>
      <c r="M32" s="4"/>
      <c r="N32" s="4"/>
      <c r="O32" s="4"/>
      <c r="P32" s="32"/>
    </row>
    <row r="33" spans="3:16" x14ac:dyDescent="0.4">
      <c r="C33" s="30"/>
      <c r="D33" s="36" t="s">
        <v>92</v>
      </c>
      <c r="E33" s="114" t="s">
        <v>105</v>
      </c>
      <c r="F33" s="67" t="s">
        <v>44</v>
      </c>
      <c r="G33" s="88" t="s">
        <v>57</v>
      </c>
      <c r="H33" s="36" t="s">
        <v>58</v>
      </c>
      <c r="I33" s="36" t="s">
        <v>56</v>
      </c>
      <c r="J33" s="4"/>
      <c r="K33" s="4" t="s">
        <v>152</v>
      </c>
      <c r="L33" s="4"/>
      <c r="M33" s="4"/>
      <c r="N33" s="4"/>
      <c r="O33" s="4"/>
      <c r="P33" s="32"/>
    </row>
    <row r="34" spans="3:16" x14ac:dyDescent="0.4">
      <c r="C34" s="30"/>
      <c r="D34" s="111" t="s">
        <v>83</v>
      </c>
      <c r="E34" s="115" t="str">
        <f>E10</f>
        <v>①</v>
      </c>
      <c r="F34" s="99" t="s">
        <v>97</v>
      </c>
      <c r="G34" s="92">
        <f>O10</f>
        <v>100</v>
      </c>
      <c r="H34" s="90">
        <f>IFERROR(VLOOKUP(F34,D$48:E$51,2),"")</f>
        <v>5000</v>
      </c>
      <c r="I34" s="95">
        <f>IFERROR(G34*H34,"")</f>
        <v>500000</v>
      </c>
      <c r="J34" s="4"/>
      <c r="K34" t="s">
        <v>170</v>
      </c>
      <c r="L34" s="4"/>
      <c r="M34" s="4"/>
      <c r="N34" s="4"/>
      <c r="O34" s="4"/>
      <c r="P34" s="32"/>
    </row>
    <row r="35" spans="3:16" x14ac:dyDescent="0.4">
      <c r="C35" s="30"/>
      <c r="D35" s="112"/>
      <c r="E35" s="116">
        <f>E12</f>
        <v>0</v>
      </c>
      <c r="F35" s="100"/>
      <c r="G35" s="93">
        <f>O12</f>
        <v>0</v>
      </c>
      <c r="H35" s="91" t="str">
        <f>IFERROR(VLOOKUP(F35,D$48:E$51,2),"")</f>
        <v/>
      </c>
      <c r="I35" s="96" t="str">
        <f t="shared" ref="I35:I42" si="8">IFERROR(G35*H35,"")</f>
        <v/>
      </c>
      <c r="J35" s="4"/>
      <c r="K35" s="80" t="s">
        <v>82</v>
      </c>
      <c r="L35" s="4"/>
      <c r="M35" s="4"/>
      <c r="N35" s="4"/>
      <c r="O35" s="4"/>
      <c r="P35" s="32"/>
    </row>
    <row r="36" spans="3:16" x14ac:dyDescent="0.4">
      <c r="C36" s="30"/>
      <c r="D36" s="113"/>
      <c r="E36" s="108">
        <f>E14</f>
        <v>0</v>
      </c>
      <c r="F36" s="87"/>
      <c r="G36" s="94">
        <f>O14</f>
        <v>0</v>
      </c>
      <c r="H36" s="89" t="str">
        <f>IFERROR(VLOOKUP(F36,D$48:E$51,2),"")</f>
        <v/>
      </c>
      <c r="I36" s="97" t="str">
        <f t="shared" si="8"/>
        <v/>
      </c>
      <c r="J36" s="4"/>
      <c r="K36" s="31"/>
      <c r="L36" s="4"/>
      <c r="M36" s="4"/>
      <c r="N36" s="4"/>
      <c r="O36" s="4"/>
      <c r="P36" s="32"/>
    </row>
    <row r="37" spans="3:16" x14ac:dyDescent="0.4">
      <c r="C37" s="30"/>
      <c r="D37" s="111" t="s">
        <v>93</v>
      </c>
      <c r="E37" s="115">
        <f>E16</f>
        <v>0</v>
      </c>
      <c r="F37" s="99"/>
      <c r="G37" s="92">
        <f>O16</f>
        <v>0</v>
      </c>
      <c r="H37" s="90" t="str">
        <f>IFERROR(VLOOKUP(F37,D$48:F$51,3),"")</f>
        <v/>
      </c>
      <c r="I37" s="95" t="str">
        <f t="shared" si="8"/>
        <v/>
      </c>
      <c r="J37" s="4"/>
      <c r="K37" s="4"/>
      <c r="L37" s="4"/>
      <c r="M37" s="4"/>
      <c r="N37" s="4"/>
      <c r="O37" s="4"/>
      <c r="P37" s="32"/>
    </row>
    <row r="38" spans="3:16" x14ac:dyDescent="0.4">
      <c r="C38" s="30"/>
      <c r="D38" s="112"/>
      <c r="E38" s="116">
        <f>E18</f>
        <v>0</v>
      </c>
      <c r="F38" s="100"/>
      <c r="G38" s="93">
        <f>O18</f>
        <v>0</v>
      </c>
      <c r="H38" s="91" t="str">
        <f>IFERROR(VLOOKUP(F38,D$48:F$51,3),"")</f>
        <v/>
      </c>
      <c r="I38" s="96" t="str">
        <f t="shared" si="8"/>
        <v/>
      </c>
      <c r="J38" s="4"/>
      <c r="K38" s="4"/>
      <c r="L38" s="4"/>
      <c r="M38" s="4"/>
      <c r="N38" s="4"/>
      <c r="O38" s="4"/>
      <c r="P38" s="32"/>
    </row>
    <row r="39" spans="3:16" x14ac:dyDescent="0.4">
      <c r="C39" s="30"/>
      <c r="D39" s="113"/>
      <c r="E39" s="108">
        <f>E20</f>
        <v>0</v>
      </c>
      <c r="F39" s="87"/>
      <c r="G39" s="94">
        <f>O20</f>
        <v>0</v>
      </c>
      <c r="H39" s="89" t="str">
        <f>IFERROR(VLOOKUP(F39,D$48:F$51,3),"")</f>
        <v/>
      </c>
      <c r="I39" s="97" t="str">
        <f t="shared" si="8"/>
        <v/>
      </c>
      <c r="J39" s="4"/>
      <c r="K39" s="4"/>
      <c r="L39" s="4"/>
      <c r="M39" s="4"/>
      <c r="N39" s="4"/>
      <c r="O39" s="4"/>
      <c r="P39" s="32"/>
    </row>
    <row r="40" spans="3:16" x14ac:dyDescent="0.4">
      <c r="C40" s="30"/>
      <c r="D40" s="111" t="s">
        <v>94</v>
      </c>
      <c r="E40" s="115">
        <f>E22</f>
        <v>0</v>
      </c>
      <c r="F40" s="99"/>
      <c r="G40" s="92">
        <f>O22</f>
        <v>0</v>
      </c>
      <c r="H40" s="90" t="str">
        <f>IFERROR(VLOOKUP(F40,D$48:G$51,4),"")</f>
        <v/>
      </c>
      <c r="I40" s="95" t="str">
        <f t="shared" si="8"/>
        <v/>
      </c>
      <c r="J40" s="4"/>
      <c r="K40" s="4"/>
      <c r="L40" s="4"/>
      <c r="M40" s="4"/>
      <c r="N40" s="4"/>
      <c r="O40" s="4"/>
      <c r="P40" s="32"/>
    </row>
    <row r="41" spans="3:16" x14ac:dyDescent="0.4">
      <c r="C41" s="30"/>
      <c r="D41" s="112"/>
      <c r="E41" s="116">
        <f>E24</f>
        <v>0</v>
      </c>
      <c r="F41" s="100"/>
      <c r="G41" s="93">
        <f>O24</f>
        <v>0</v>
      </c>
      <c r="H41" s="91" t="str">
        <f>IFERROR(VLOOKUP(F41,D$48:G$51,4),"")</f>
        <v/>
      </c>
      <c r="I41" s="96" t="str">
        <f t="shared" si="8"/>
        <v/>
      </c>
      <c r="J41" s="4"/>
      <c r="K41" s="4"/>
      <c r="L41" s="4"/>
      <c r="M41" s="4"/>
      <c r="N41" s="4"/>
      <c r="O41" s="4"/>
      <c r="P41" s="32"/>
    </row>
    <row r="42" spans="3:16" x14ac:dyDescent="0.4">
      <c r="C42" s="30"/>
      <c r="D42" s="113"/>
      <c r="E42" s="108">
        <f>E26</f>
        <v>0</v>
      </c>
      <c r="F42" s="87"/>
      <c r="G42" s="94">
        <f>O26</f>
        <v>0</v>
      </c>
      <c r="H42" s="89" t="str">
        <f>IFERROR(VLOOKUP(F42,D$48:G$51,4),"")</f>
        <v/>
      </c>
      <c r="I42" s="97" t="str">
        <f t="shared" si="8"/>
        <v/>
      </c>
      <c r="J42" s="4"/>
      <c r="K42" s="4"/>
      <c r="L42" s="4"/>
      <c r="M42" s="4"/>
      <c r="N42" s="4"/>
      <c r="O42" s="4"/>
      <c r="P42" s="32"/>
    </row>
    <row r="43" spans="3:16" x14ac:dyDescent="0.4">
      <c r="C43" s="30"/>
      <c r="D43" s="106" t="s">
        <v>107</v>
      </c>
      <c r="E43" s="101" t="s">
        <v>104</v>
      </c>
      <c r="F43" s="101" t="s">
        <v>104</v>
      </c>
      <c r="G43" s="58">
        <f>SUM(G34:G42)</f>
        <v>100</v>
      </c>
      <c r="H43" s="101" t="s">
        <v>104</v>
      </c>
      <c r="I43" s="104">
        <f>SUM(I34:I42)</f>
        <v>500000</v>
      </c>
      <c r="J43" s="4"/>
      <c r="K43" s="4"/>
      <c r="L43" s="4"/>
      <c r="M43" s="4"/>
      <c r="N43" s="4"/>
      <c r="O43" s="4"/>
      <c r="P43" s="32"/>
    </row>
    <row r="44" spans="3:16" x14ac:dyDescent="0.4">
      <c r="C44" s="30"/>
      <c r="D44" s="4"/>
      <c r="E44" s="4"/>
      <c r="F44" s="4" t="s">
        <v>106</v>
      </c>
      <c r="G44" s="4"/>
      <c r="H44" s="4"/>
      <c r="I44" s="4"/>
      <c r="J44" s="4"/>
      <c r="K44" s="4"/>
      <c r="L44" s="4"/>
      <c r="M44" s="4"/>
      <c r="N44" s="4"/>
      <c r="O44" s="4"/>
      <c r="P44" s="32"/>
    </row>
    <row r="45" spans="3:16" x14ac:dyDescent="0.4">
      <c r="C45" s="30"/>
      <c r="D45" s="4"/>
      <c r="E45" s="4"/>
      <c r="F45" s="4"/>
      <c r="G45" s="4"/>
      <c r="H45" s="4"/>
      <c r="I45" s="4"/>
      <c r="J45" s="4"/>
      <c r="K45" s="4"/>
      <c r="L45" s="4"/>
      <c r="M45" s="4"/>
      <c r="N45" s="4"/>
      <c r="O45" s="4"/>
      <c r="P45" s="32"/>
    </row>
    <row r="46" spans="3:16" x14ac:dyDescent="0.4">
      <c r="C46" s="30"/>
      <c r="D46" s="175" t="s">
        <v>96</v>
      </c>
      <c r="E46" s="176"/>
      <c r="F46" s="176"/>
      <c r="G46" s="177"/>
      <c r="H46" s="4"/>
      <c r="I46" s="4"/>
      <c r="J46" s="4"/>
      <c r="K46" s="4"/>
      <c r="L46" s="4"/>
      <c r="M46" s="4"/>
      <c r="N46" s="4"/>
      <c r="O46" s="4"/>
      <c r="P46" s="32"/>
    </row>
    <row r="47" spans="3:16" x14ac:dyDescent="0.4">
      <c r="C47" s="30"/>
      <c r="D47" s="107" t="s">
        <v>44</v>
      </c>
      <c r="E47" s="36" t="s">
        <v>83</v>
      </c>
      <c r="F47" s="36" t="s">
        <v>93</v>
      </c>
      <c r="G47" s="36" t="s">
        <v>94</v>
      </c>
      <c r="H47" s="4"/>
      <c r="I47" s="4"/>
      <c r="J47" s="4"/>
      <c r="K47" s="4"/>
      <c r="L47" s="4"/>
      <c r="M47" s="4"/>
      <c r="N47" s="4"/>
      <c r="O47" s="4"/>
      <c r="P47" s="32"/>
    </row>
    <row r="48" spans="3:16" x14ac:dyDescent="0.4">
      <c r="C48" s="30"/>
      <c r="D48" s="71" t="s">
        <v>98</v>
      </c>
      <c r="E48" s="90">
        <v>5000</v>
      </c>
      <c r="F48" s="90">
        <v>7000</v>
      </c>
      <c r="G48" s="90">
        <v>7500</v>
      </c>
      <c r="H48" s="4"/>
      <c r="I48" s="4"/>
      <c r="J48" s="4"/>
      <c r="K48" s="4"/>
      <c r="L48" s="4"/>
      <c r="M48" s="4"/>
      <c r="N48" s="4"/>
      <c r="O48" s="4"/>
      <c r="P48" s="32"/>
    </row>
    <row r="49" spans="3:16" x14ac:dyDescent="0.4">
      <c r="C49" s="30"/>
      <c r="D49" s="71" t="s">
        <v>100</v>
      </c>
      <c r="E49" s="90">
        <v>4000</v>
      </c>
      <c r="F49" s="90">
        <v>6000</v>
      </c>
      <c r="G49" s="90">
        <v>6500</v>
      </c>
      <c r="H49" s="4"/>
      <c r="I49" s="4"/>
      <c r="J49" s="4"/>
      <c r="K49" s="4"/>
      <c r="L49" s="4"/>
      <c r="M49" s="4"/>
      <c r="N49" s="4"/>
      <c r="O49" s="4"/>
      <c r="P49" s="32"/>
    </row>
    <row r="50" spans="3:16" x14ac:dyDescent="0.4">
      <c r="C50" s="30"/>
      <c r="D50" s="71" t="s">
        <v>101</v>
      </c>
      <c r="E50" s="90">
        <v>3000</v>
      </c>
      <c r="F50" s="90">
        <v>5000</v>
      </c>
      <c r="G50" s="90">
        <v>5500</v>
      </c>
      <c r="H50" s="4"/>
      <c r="I50" s="4"/>
      <c r="J50" s="4"/>
      <c r="K50" s="4"/>
      <c r="L50" s="4"/>
      <c r="M50" s="4"/>
      <c r="N50" s="4"/>
      <c r="O50" s="4"/>
      <c r="P50" s="32"/>
    </row>
    <row r="51" spans="3:16" x14ac:dyDescent="0.4">
      <c r="C51" s="30"/>
      <c r="D51" s="71" t="s">
        <v>102</v>
      </c>
      <c r="E51" s="59">
        <v>2000</v>
      </c>
      <c r="F51" s="102" t="s">
        <v>103</v>
      </c>
      <c r="G51" s="102" t="s">
        <v>104</v>
      </c>
      <c r="H51" s="4"/>
      <c r="I51" s="4"/>
      <c r="J51" s="4"/>
      <c r="K51" s="4"/>
      <c r="L51" s="4"/>
      <c r="M51" s="4"/>
      <c r="N51" s="4"/>
      <c r="O51" s="4"/>
      <c r="P51" s="32"/>
    </row>
    <row r="52" spans="3:16" x14ac:dyDescent="0.4">
      <c r="C52" s="24"/>
      <c r="D52" s="5"/>
      <c r="E52" s="5"/>
      <c r="F52" s="5"/>
      <c r="G52" s="5"/>
      <c r="H52" s="5"/>
      <c r="I52" s="5"/>
      <c r="J52" s="5"/>
      <c r="K52" s="5"/>
      <c r="L52" s="5"/>
      <c r="M52" s="5"/>
      <c r="N52" s="5"/>
      <c r="O52" s="5"/>
      <c r="P52" s="6"/>
    </row>
  </sheetData>
  <mergeCells count="29">
    <mergeCell ref="O26:O27"/>
    <mergeCell ref="O24:O25"/>
    <mergeCell ref="O22:O23"/>
    <mergeCell ref="O20:O21"/>
    <mergeCell ref="D46:G46"/>
    <mergeCell ref="E20:E21"/>
    <mergeCell ref="E22:E23"/>
    <mergeCell ref="E24:E25"/>
    <mergeCell ref="E26:E27"/>
    <mergeCell ref="N20:N21"/>
    <mergeCell ref="N22:N23"/>
    <mergeCell ref="N24:N25"/>
    <mergeCell ref="N26:N27"/>
    <mergeCell ref="E10:E11"/>
    <mergeCell ref="E12:E13"/>
    <mergeCell ref="E14:E15"/>
    <mergeCell ref="E16:E17"/>
    <mergeCell ref="E18:E19"/>
    <mergeCell ref="M8:N8"/>
    <mergeCell ref="N10:N11"/>
    <mergeCell ref="N12:N13"/>
    <mergeCell ref="N14:N15"/>
    <mergeCell ref="N16:N17"/>
    <mergeCell ref="O10:O11"/>
    <mergeCell ref="O12:O13"/>
    <mergeCell ref="O14:O15"/>
    <mergeCell ref="O16:O17"/>
    <mergeCell ref="N18:N19"/>
    <mergeCell ref="O18:O19"/>
  </mergeCells>
  <phoneticPr fontId="1"/>
  <conditionalFormatting sqref="P14:Q15 O28:Q28 P22:Q27 Q16:Q21 O30:Q31">
    <cfRule type="expression" dxfId="1" priority="2" stopIfTrue="1">
      <formula>IF(#REF!="","",AND(#REF!&lt;&gt;"G0",#REF!&lt;&gt;"G1"))</formula>
    </cfRule>
  </conditionalFormatting>
  <conditionalFormatting sqref="P20:P21">
    <cfRule type="expression" dxfId="0" priority="1" stopIfTrue="1">
      <formula>IF(#REF!="","",AND(#REF!&lt;&gt;"G0",#REF!&lt;&gt;"G1"))</formula>
    </cfRule>
  </conditionalFormatting>
  <dataValidations count="1">
    <dataValidation type="list" allowBlank="1" showInputMessage="1" showErrorMessage="1" sqref="F34:F42 J10:J27">
      <formula1>$D$48:$D$51</formula1>
    </dataValidation>
  </dataValidations>
  <hyperlinks>
    <hyperlink ref="K35" r:id="rId1"/>
  </hyperlinks>
  <pageMargins left="0.51181102362204722" right="0.51181102362204722" top="0.74803149606299213" bottom="0.74803149606299213" header="0.31496062992125984" footer="0.31496062992125984"/>
  <pageSetup paperSize="9" scale="61"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申請要件</vt:lpstr>
      <vt:lpstr>補助対象経費</vt:lpstr>
      <vt:lpstr>ガラス・窓、ドア</vt:lpstr>
      <vt:lpstr>断熱材</vt:lpstr>
      <vt:lpstr>'ガラス・窓、ドア'!Print_Area</vt:lpstr>
      <vt:lpstr>申請要件!Print_Area</vt:lpstr>
      <vt:lpstr>断熱材!Print_Area</vt:lpstr>
      <vt:lpstr>補助対象経費!Print_Area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2025-04-04T02:16:31Z</dcterms:modified>
</cp:coreProperties>
</file>